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</sheets>
  <definedNames>
    <definedName name="_xlnm.Print_Titles" localSheetId="0">Лист1!$13:$16</definedName>
  </definedNames>
  <calcPr calcId="145621"/>
</workbook>
</file>

<file path=xl/calcChain.xml><?xml version="1.0" encoding="utf-8"?>
<calcChain xmlns="http://schemas.openxmlformats.org/spreadsheetml/2006/main">
  <c r="D63" i="1" l="1"/>
  <c r="E66" i="1"/>
  <c r="F66" i="1"/>
  <c r="G66" i="1"/>
  <c r="H66" i="1"/>
  <c r="I66" i="1"/>
  <c r="J66" i="1"/>
  <c r="K66" i="1"/>
  <c r="L66" i="1"/>
  <c r="M66" i="1"/>
  <c r="N66" i="1"/>
  <c r="O66" i="1"/>
  <c r="P66" i="1"/>
  <c r="D66" i="1"/>
  <c r="P59" i="1"/>
  <c r="E32" i="1"/>
  <c r="F32" i="1"/>
  <c r="G32" i="1"/>
  <c r="H32" i="1"/>
  <c r="D32" i="1"/>
  <c r="E27" i="1"/>
  <c r="F27" i="1"/>
  <c r="D27" i="1"/>
  <c r="E18" i="1"/>
  <c r="F18" i="1"/>
  <c r="D161" i="1" l="1"/>
  <c r="D159" i="1" s="1"/>
  <c r="E216" i="1"/>
  <c r="F216" i="1"/>
  <c r="G216" i="1"/>
  <c r="H216" i="1"/>
  <c r="I216" i="1"/>
  <c r="J216" i="1"/>
  <c r="K216" i="1"/>
  <c r="L216" i="1"/>
  <c r="M216" i="1"/>
  <c r="N216" i="1"/>
  <c r="O216" i="1"/>
  <c r="P216" i="1"/>
  <c r="D216" i="1"/>
  <c r="E178" i="1"/>
  <c r="E226" i="1" s="1"/>
  <c r="F178" i="1"/>
  <c r="F226" i="1" s="1"/>
  <c r="G178" i="1"/>
  <c r="H178" i="1"/>
  <c r="H226" i="1" s="1"/>
  <c r="I178" i="1"/>
  <c r="I226" i="1" s="1"/>
  <c r="J178" i="1"/>
  <c r="J226" i="1" s="1"/>
  <c r="K178" i="1"/>
  <c r="L178" i="1"/>
  <c r="L226" i="1" s="1"/>
  <c r="M178" i="1"/>
  <c r="M226" i="1" s="1"/>
  <c r="N178" i="1"/>
  <c r="N226" i="1" s="1"/>
  <c r="O178" i="1"/>
  <c r="P178" i="1"/>
  <c r="P226" i="1" s="1"/>
  <c r="E177" i="1"/>
  <c r="E225" i="1" s="1"/>
  <c r="F177" i="1"/>
  <c r="F225" i="1" s="1"/>
  <c r="G177" i="1"/>
  <c r="G225" i="1" s="1"/>
  <c r="H177" i="1"/>
  <c r="H225" i="1" s="1"/>
  <c r="I177" i="1"/>
  <c r="I225" i="1" s="1"/>
  <c r="J177" i="1"/>
  <c r="J225" i="1" s="1"/>
  <c r="K177" i="1"/>
  <c r="K225" i="1" s="1"/>
  <c r="L177" i="1"/>
  <c r="L225" i="1" s="1"/>
  <c r="M177" i="1"/>
  <c r="M225" i="1" s="1"/>
  <c r="N177" i="1"/>
  <c r="N225" i="1" s="1"/>
  <c r="O177" i="1"/>
  <c r="O225" i="1" s="1"/>
  <c r="P177" i="1"/>
  <c r="P225" i="1" s="1"/>
  <c r="E176" i="1"/>
  <c r="E224" i="1" s="1"/>
  <c r="F176" i="1"/>
  <c r="F224" i="1" s="1"/>
  <c r="G176" i="1"/>
  <c r="G224" i="1" s="1"/>
  <c r="H176" i="1"/>
  <c r="H224" i="1" s="1"/>
  <c r="I176" i="1"/>
  <c r="I224" i="1" s="1"/>
  <c r="J176" i="1"/>
  <c r="J224" i="1" s="1"/>
  <c r="K176" i="1"/>
  <c r="K224" i="1" s="1"/>
  <c r="L176" i="1"/>
  <c r="L224" i="1" s="1"/>
  <c r="M176" i="1"/>
  <c r="M224" i="1" s="1"/>
  <c r="N176" i="1"/>
  <c r="N224" i="1" s="1"/>
  <c r="O176" i="1"/>
  <c r="O224" i="1" s="1"/>
  <c r="P176" i="1"/>
  <c r="P224" i="1" s="1"/>
  <c r="E175" i="1"/>
  <c r="E223" i="1" s="1"/>
  <c r="F175" i="1"/>
  <c r="F223" i="1" s="1"/>
  <c r="G175" i="1"/>
  <c r="G223" i="1" s="1"/>
  <c r="H175" i="1"/>
  <c r="H223" i="1" s="1"/>
  <c r="I175" i="1"/>
  <c r="I223" i="1" s="1"/>
  <c r="J175" i="1"/>
  <c r="J223" i="1" s="1"/>
  <c r="K175" i="1"/>
  <c r="K223" i="1" s="1"/>
  <c r="L175" i="1"/>
  <c r="L223" i="1" s="1"/>
  <c r="M175" i="1"/>
  <c r="M223" i="1" s="1"/>
  <c r="N175" i="1"/>
  <c r="N223" i="1" s="1"/>
  <c r="O175" i="1"/>
  <c r="O223" i="1" s="1"/>
  <c r="P175" i="1"/>
  <c r="P223" i="1" s="1"/>
  <c r="D178" i="1"/>
  <c r="D226" i="1" s="1"/>
  <c r="D177" i="1"/>
  <c r="D225" i="1" s="1"/>
  <c r="D176" i="1"/>
  <c r="D224" i="1" s="1"/>
  <c r="D175" i="1"/>
  <c r="D223" i="1" s="1"/>
  <c r="E211" i="1"/>
  <c r="F211" i="1"/>
  <c r="G211" i="1"/>
  <c r="H211" i="1"/>
  <c r="I211" i="1"/>
  <c r="J211" i="1"/>
  <c r="K211" i="1"/>
  <c r="L211" i="1"/>
  <c r="M211" i="1"/>
  <c r="N211" i="1"/>
  <c r="O211" i="1"/>
  <c r="P211" i="1"/>
  <c r="D211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D206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D201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D196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D190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D185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D179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D171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D152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D150" i="1"/>
  <c r="D149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D143" i="1"/>
  <c r="E136" i="1"/>
  <c r="F136" i="1"/>
  <c r="G136" i="1"/>
  <c r="H136" i="1"/>
  <c r="I136" i="1"/>
  <c r="M136" i="1"/>
  <c r="N136" i="1"/>
  <c r="O136" i="1"/>
  <c r="P136" i="1"/>
  <c r="D136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D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D132" i="1"/>
  <c r="D170" i="1" l="1"/>
  <c r="D168" i="1" s="1"/>
  <c r="M168" i="1"/>
  <c r="E168" i="1"/>
  <c r="P168" i="1"/>
  <c r="L168" i="1"/>
  <c r="H168" i="1"/>
  <c r="O147" i="1"/>
  <c r="K147" i="1"/>
  <c r="G147" i="1"/>
  <c r="I168" i="1"/>
  <c r="N221" i="1"/>
  <c r="N147" i="1"/>
  <c r="F147" i="1"/>
  <c r="K173" i="1"/>
  <c r="P147" i="1"/>
  <c r="L147" i="1"/>
  <c r="H147" i="1"/>
  <c r="N168" i="1"/>
  <c r="J168" i="1"/>
  <c r="F168" i="1"/>
  <c r="J221" i="1"/>
  <c r="J147" i="1"/>
  <c r="O173" i="1"/>
  <c r="G173" i="1"/>
  <c r="F221" i="1"/>
  <c r="D147" i="1"/>
  <c r="M147" i="1"/>
  <c r="I147" i="1"/>
  <c r="E147" i="1"/>
  <c r="N173" i="1"/>
  <c r="J173" i="1"/>
  <c r="F173" i="1"/>
  <c r="H221" i="1"/>
  <c r="D221" i="1"/>
  <c r="M221" i="1"/>
  <c r="I221" i="1"/>
  <c r="E221" i="1"/>
  <c r="L221" i="1"/>
  <c r="P221" i="1"/>
  <c r="P229" i="1"/>
  <c r="O226" i="1"/>
  <c r="O221" i="1" s="1"/>
  <c r="K226" i="1"/>
  <c r="K221" i="1" s="1"/>
  <c r="G226" i="1"/>
  <c r="G221" i="1" s="1"/>
  <c r="N234" i="1"/>
  <c r="J234" i="1"/>
  <c r="F234" i="1"/>
  <c r="O168" i="1"/>
  <c r="K168" i="1"/>
  <c r="G168" i="1"/>
  <c r="M173" i="1"/>
  <c r="I173" i="1"/>
  <c r="E173" i="1"/>
  <c r="D234" i="1"/>
  <c r="M234" i="1"/>
  <c r="I234" i="1"/>
  <c r="E234" i="1"/>
  <c r="P173" i="1"/>
  <c r="L173" i="1"/>
  <c r="H173" i="1"/>
  <c r="P234" i="1"/>
  <c r="L234" i="1"/>
  <c r="H234" i="1"/>
  <c r="D17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D133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D119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D114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D102" i="1"/>
  <c r="E98" i="1"/>
  <c r="F98" i="1"/>
  <c r="G98" i="1"/>
  <c r="H98" i="1"/>
  <c r="I98" i="1"/>
  <c r="J98" i="1"/>
  <c r="K98" i="1"/>
  <c r="L98" i="1"/>
  <c r="M98" i="1"/>
  <c r="N98" i="1"/>
  <c r="O98" i="1"/>
  <c r="D98" i="1"/>
  <c r="E96" i="1"/>
  <c r="F96" i="1"/>
  <c r="G96" i="1"/>
  <c r="H96" i="1"/>
  <c r="I96" i="1"/>
  <c r="J96" i="1"/>
  <c r="K96" i="1"/>
  <c r="L96" i="1"/>
  <c r="M96" i="1"/>
  <c r="N96" i="1"/>
  <c r="O96" i="1"/>
  <c r="P96" i="1"/>
  <c r="D96" i="1"/>
  <c r="E95" i="1"/>
  <c r="F95" i="1"/>
  <c r="G95" i="1"/>
  <c r="H95" i="1"/>
  <c r="I95" i="1"/>
  <c r="J95" i="1"/>
  <c r="K95" i="1"/>
  <c r="L95" i="1"/>
  <c r="M95" i="1"/>
  <c r="N95" i="1"/>
  <c r="O95" i="1"/>
  <c r="P95" i="1"/>
  <c r="P230" i="1" s="1"/>
  <c r="D95" i="1"/>
  <c r="E89" i="1"/>
  <c r="F89" i="1"/>
  <c r="G89" i="1"/>
  <c r="H89" i="1"/>
  <c r="I89" i="1"/>
  <c r="J89" i="1"/>
  <c r="K89" i="1"/>
  <c r="L89" i="1"/>
  <c r="M89" i="1"/>
  <c r="N89" i="1"/>
  <c r="O89" i="1"/>
  <c r="P89" i="1"/>
  <c r="D89" i="1"/>
  <c r="E79" i="1"/>
  <c r="D79" i="1"/>
  <c r="E76" i="1"/>
  <c r="E74" i="1" s="1"/>
  <c r="F76" i="1"/>
  <c r="F74" i="1" s="1"/>
  <c r="G76" i="1"/>
  <c r="G74" i="1" s="1"/>
  <c r="H76" i="1"/>
  <c r="H74" i="1" s="1"/>
  <c r="I76" i="1"/>
  <c r="I74" i="1" s="1"/>
  <c r="J76" i="1"/>
  <c r="J74" i="1" s="1"/>
  <c r="K76" i="1"/>
  <c r="K74" i="1" s="1"/>
  <c r="L76" i="1"/>
  <c r="L74" i="1" s="1"/>
  <c r="M76" i="1"/>
  <c r="M74" i="1" s="1"/>
  <c r="N76" i="1"/>
  <c r="N74" i="1" s="1"/>
  <c r="O76" i="1"/>
  <c r="O74" i="1" s="1"/>
  <c r="P76" i="1"/>
  <c r="D76" i="1"/>
  <c r="I70" i="1"/>
  <c r="H70" i="1"/>
  <c r="F70" i="1"/>
  <c r="E70" i="1"/>
  <c r="D70" i="1"/>
  <c r="G63" i="1"/>
  <c r="E64" i="1"/>
  <c r="F64" i="1"/>
  <c r="G64" i="1"/>
  <c r="H64" i="1"/>
  <c r="I64" i="1"/>
  <c r="J64" i="1"/>
  <c r="K64" i="1"/>
  <c r="L64" i="1"/>
  <c r="M64" i="1"/>
  <c r="N64" i="1"/>
  <c r="O64" i="1"/>
  <c r="D64" i="1"/>
  <c r="E63" i="1"/>
  <c r="F63" i="1"/>
  <c r="H63" i="1"/>
  <c r="I63" i="1"/>
  <c r="J63" i="1"/>
  <c r="K63" i="1"/>
  <c r="L63" i="1"/>
  <c r="M63" i="1"/>
  <c r="N63" i="1"/>
  <c r="O63" i="1"/>
  <c r="E62" i="1"/>
  <c r="F62" i="1"/>
  <c r="G62" i="1"/>
  <c r="H62" i="1"/>
  <c r="I62" i="1"/>
  <c r="J62" i="1"/>
  <c r="K62" i="1"/>
  <c r="L62" i="1"/>
  <c r="M62" i="1"/>
  <c r="N62" i="1"/>
  <c r="O62" i="1"/>
  <c r="E61" i="1"/>
  <c r="F61" i="1"/>
  <c r="G61" i="1"/>
  <c r="H61" i="1"/>
  <c r="I61" i="1"/>
  <c r="J61" i="1"/>
  <c r="K61" i="1"/>
  <c r="L61" i="1"/>
  <c r="M61" i="1"/>
  <c r="N61" i="1"/>
  <c r="O61" i="1"/>
  <c r="D62" i="1"/>
  <c r="D61" i="1"/>
  <c r="L54" i="1"/>
  <c r="D54" i="1"/>
  <c r="K50" i="1"/>
  <c r="J50" i="1"/>
  <c r="D50" i="1"/>
  <c r="F46" i="1"/>
  <c r="H46" i="1"/>
  <c r="I46" i="1"/>
  <c r="J46" i="1"/>
  <c r="K46" i="1"/>
  <c r="L46" i="1"/>
  <c r="N46" i="1"/>
  <c r="O46" i="1"/>
  <c r="D46" i="1"/>
  <c r="O41" i="1"/>
  <c r="N41" i="1"/>
  <c r="J41" i="1"/>
  <c r="I41" i="1"/>
  <c r="H41" i="1"/>
  <c r="F41" i="1"/>
  <c r="D41" i="1"/>
  <c r="E37" i="1"/>
  <c r="F37" i="1"/>
  <c r="H37" i="1"/>
  <c r="I37" i="1"/>
  <c r="J37" i="1"/>
  <c r="K37" i="1"/>
  <c r="L37" i="1"/>
  <c r="M37" i="1"/>
  <c r="N37" i="1"/>
  <c r="O37" i="1"/>
  <c r="D37" i="1"/>
  <c r="J32" i="1"/>
  <c r="K32" i="1"/>
  <c r="L32" i="1"/>
  <c r="M32" i="1"/>
  <c r="N32" i="1"/>
  <c r="O32" i="1"/>
  <c r="D18" i="1"/>
  <c r="L230" i="1" l="1"/>
  <c r="H230" i="1"/>
  <c r="M230" i="1"/>
  <c r="I230" i="1"/>
  <c r="E230" i="1"/>
  <c r="N230" i="1"/>
  <c r="J230" i="1"/>
  <c r="F230" i="1"/>
  <c r="O231" i="1"/>
  <c r="K231" i="1"/>
  <c r="D230" i="1"/>
  <c r="O230" i="1"/>
  <c r="K230" i="1"/>
  <c r="G230" i="1"/>
  <c r="K93" i="1"/>
  <c r="F231" i="1"/>
  <c r="M229" i="1"/>
  <c r="M59" i="1"/>
  <c r="I229" i="1"/>
  <c r="I59" i="1"/>
  <c r="E229" i="1"/>
  <c r="E59" i="1"/>
  <c r="L229" i="1"/>
  <c r="L59" i="1"/>
  <c r="H229" i="1"/>
  <c r="H59" i="1"/>
  <c r="N231" i="1"/>
  <c r="J231" i="1"/>
  <c r="E231" i="1"/>
  <c r="E227" i="1" s="1"/>
  <c r="P231" i="1"/>
  <c r="P227" i="1" s="1"/>
  <c r="O229" i="1"/>
  <c r="O59" i="1"/>
  <c r="K229" i="1"/>
  <c r="K59" i="1"/>
  <c r="G229" i="1"/>
  <c r="G59" i="1"/>
  <c r="O93" i="1"/>
  <c r="G93" i="1"/>
  <c r="N229" i="1"/>
  <c r="N59" i="1"/>
  <c r="J229" i="1"/>
  <c r="J59" i="1"/>
  <c r="F229" i="1"/>
  <c r="F59" i="1"/>
  <c r="D59" i="1"/>
  <c r="D229" i="1"/>
  <c r="D74" i="1"/>
  <c r="D231" i="1"/>
  <c r="N93" i="1"/>
  <c r="J93" i="1"/>
  <c r="F93" i="1"/>
  <c r="M231" i="1"/>
  <c r="I231" i="1"/>
  <c r="G231" i="1"/>
  <c r="K234" i="1"/>
  <c r="D93" i="1"/>
  <c r="M93" i="1"/>
  <c r="I93" i="1"/>
  <c r="E93" i="1"/>
  <c r="P93" i="1"/>
  <c r="L93" i="1"/>
  <c r="H93" i="1"/>
  <c r="L231" i="1"/>
  <c r="H231" i="1"/>
  <c r="G234" i="1"/>
  <c r="P74" i="1"/>
  <c r="O234" i="1"/>
  <c r="L227" i="1" l="1"/>
  <c r="J227" i="1"/>
  <c r="I227" i="1"/>
  <c r="D227" i="1"/>
  <c r="H227" i="1"/>
  <c r="K227" i="1"/>
  <c r="F227" i="1"/>
  <c r="N227" i="1"/>
  <c r="O227" i="1"/>
  <c r="G227" i="1"/>
  <c r="M227" i="1"/>
</calcChain>
</file>

<file path=xl/sharedStrings.xml><?xml version="1.0" encoding="utf-8"?>
<sst xmlns="http://schemas.openxmlformats.org/spreadsheetml/2006/main" count="366" uniqueCount="128">
  <si>
    <t>Наименование мероприятия</t>
  </si>
  <si>
    <t>Исполнители мероприятия</t>
  </si>
  <si>
    <t>Объемы финансирования (млн. рублей)</t>
  </si>
  <si>
    <t>Ожидаемые результаты реализации мероприятия</t>
  </si>
  <si>
    <t>всего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</si>
  <si>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</si>
  <si>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</si>
  <si>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</si>
  <si>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</si>
  <si>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</si>
  <si>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</si>
  <si>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</si>
  <si>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</si>
  <si>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</si>
  <si>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</si>
  <si>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</si>
  <si>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I. Строительство, реконструкция автомобильных дорог</t>
  </si>
  <si>
    <t>Всего</t>
  </si>
  <si>
    <t>-</t>
  </si>
  <si>
    <t>В том числе</t>
  </si>
  <si>
    <t>Городской бюджет</t>
  </si>
  <si>
    <t>Служба заместителя мэра города по городскому хозяйству</t>
  </si>
  <si>
    <t>Областной бюджет</t>
  </si>
  <si>
    <t>В т.ч. субсидия МБУ "Строй-сервис"</t>
  </si>
  <si>
    <t>Департамент транспорта, строительства и городской инфраструктуры Администрации муниципального образования "Город Архангельск" (департамент городского хозяйства Администрации муниципального образования "Город Архангельск")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</si>
  <si>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</si>
  <si>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Повышение качества и безопасности дорожного движения автомобильных дорог города</t>
  </si>
  <si>
    <t>Федеральный бюджет</t>
  </si>
  <si>
    <t>Всего по разделу I</t>
  </si>
  <si>
    <t>II. Капитальный ремонт мостового перехода и автомобильных дорог</t>
  </si>
  <si>
    <t>1. Капитальный ремонт совмещенного Северодвинского мостового перехода</t>
  </si>
  <si>
    <t>Улучшение технического состояния дорожного покрытия</t>
  </si>
  <si>
    <t>Всего по разделу II</t>
  </si>
  <si>
    <t>III. Улучшение элементов транспортной инфраструктуры</t>
  </si>
  <si>
    <t>Всего по разделу III</t>
  </si>
  <si>
    <t>IV. Строительство дошкольных и общеобразовательных учреждений</t>
  </si>
  <si>
    <t>Департамент городского хозяйства Администрации муниципального образования "Город Архангельск"</t>
  </si>
  <si>
    <t>Ввод в действие здания детского сада на 280 мест</t>
  </si>
  <si>
    <t>7. Строительство школы на 1600 мест в территориальном округе Майская горка г. Архангельска</t>
  </si>
  <si>
    <t>Всего по разделу IV</t>
  </si>
  <si>
    <t>V. Обеспечение земельных участков коммунальной и инженерной инфраструктурой для жилищного строительства</t>
  </si>
  <si>
    <t>3. Обеспечение земельных участков дорожной инфра-структурой для строительства многоквартирных домов в VII жилом районе (ул. Стрелковая – ул. Карпогорская, длиной 1650 м)</t>
  </si>
  <si>
    <t>Обеспечение земельных участков инженерной инфраструктурой длиной 1650 м</t>
  </si>
  <si>
    <t>Всего по разделу V</t>
  </si>
  <si>
    <t>VI. Обеспечение комплексного решения вопросов, связанных с развитием коммунальной и инженерной инфраструктуры, и улучшение внешнего облика территории города Архангельска</t>
  </si>
  <si>
    <t>1. Благоустройство территории Петровского сквера</t>
  </si>
  <si>
    <t>Иные источники</t>
  </si>
  <si>
    <t>4. Ремонт дворовых территорий много-квартирных домов, проездов к дворовым территориям многоквартирных домов в границах муниципального образования "Город Архангельск"</t>
  </si>
  <si>
    <t>Всего по разделу VI</t>
  </si>
  <si>
    <t>VII. Формирование современной городской среды на территории муниципального образования "Город Архангельск"</t>
  </si>
  <si>
    <t>1. Благоустройство дворовых территорий многоквартирных домов</t>
  </si>
  <si>
    <t>Итого</t>
  </si>
  <si>
    <t>2. Благоустройство общественных территорий</t>
  </si>
  <si>
    <t>Всего по разделу VII</t>
  </si>
  <si>
    <t xml:space="preserve"> 2. Реконструкция автомобильной дороги по просп. Обводный канал, на участке от ул. Шабалина А.О, до ул. Смольный Буян в г. Архангельске</t>
  </si>
  <si>
    <t>В результате реконструкции будет увеличена пропускная способность просп. Обводный канал</t>
  </si>
  <si>
    <t>3. Реконструкция автомобильной дороги по просп. Московскому, на участке от ул. Смольный Буян до ул. Павла Усова в г. Архангельске</t>
  </si>
  <si>
    <t xml:space="preserve">В результате реконструкции будет увеличена пропускная способность просп. Московского </t>
  </si>
  <si>
    <t>4. Строительство автомобильной дороги по ул. Выучейского, от просп. Ломоносова до ул. Воскресенской</t>
  </si>
  <si>
    <t>Новая дорога с четырьмя полосами движения даст возможность разгрузить улицы центра города, перераспределив транспортные потоки</t>
  </si>
  <si>
    <t xml:space="preserve">5. Благоустройство территории по проспекту Троицкому в г. Архангельске </t>
  </si>
  <si>
    <t>Улучшение техни-ческого состояния дорожного покрытия и тротуаров на просп. Троицком</t>
  </si>
  <si>
    <t>6. Реконструкция просп. Ленинградского, от ул. Первомайской до ул. Смольный Буян</t>
  </si>
  <si>
    <t xml:space="preserve">В результате реконструкции будет увеличена пропускная способность просп. Ленинградского </t>
  </si>
  <si>
    <t>8. Строительство просп. Московского, на участке от ул. Прокопия Галушина до ул. Энтузиастов</t>
  </si>
  <si>
    <t>Разработка проектной документации и получение положительного заключения государственной экспертизы в 2018 году</t>
  </si>
  <si>
    <t>12. Ремонт автомо-бильных дорог в целях реализации на территории муниципального образования "Город Архангельск" национального проекта "Безопасные и качественные автомобильные дороги"</t>
  </si>
  <si>
    <t xml:space="preserve">Служба заместителя мэра города по городскому хозяйству </t>
  </si>
  <si>
    <t xml:space="preserve">3. Строительство причала на о. Хабарка в Соломбальском территориальном округе г. Архангельска </t>
  </si>
  <si>
    <t xml:space="preserve">В 2018 году ввод объекта в эксплуатацию </t>
  </si>
  <si>
    <t>4. Приобретение речных судов для осуществления пассажирских перевозок по договору финансовой аренды (лизинга)</t>
  </si>
  <si>
    <t xml:space="preserve">1. Строительство детского комбината в 1 микрорайоне территориального округа Майская горка в г. Архангельске </t>
  </si>
  <si>
    <t>Ввод в эксплуа-тацию в 2012 году здания детского комбината на 210 мест</t>
  </si>
  <si>
    <t>Ввод в действие в 2013 году здания детского комбината на 120 мест</t>
  </si>
  <si>
    <t>4. Строительство детского сада в Соломбальском территориальном округе</t>
  </si>
  <si>
    <t>5. Строительство детского сада на 60 мест в пос. Турдеевск г. Архангельска</t>
  </si>
  <si>
    <t>Ввод в действие в 2018 году здания детского сада на 60 мест</t>
  </si>
  <si>
    <t>6. Строительство детского сада на 280 мест в 7 микрорайоне территориального округа Майская горка г. Архангельска</t>
  </si>
  <si>
    <t>В 2019 году ввод в эксплуатацию здания детского сада на 280 мест</t>
  </si>
  <si>
    <t xml:space="preserve">1. Обеспечение земельных участков коммунальной и инженерной инфраструктурой для строительства многоквартирных домов по ул. Конзихинской </t>
  </si>
  <si>
    <t>Обеспечение коммунальной и инженерной инфраструктурой земельных участков площадью 2,09 га</t>
  </si>
  <si>
    <t>Реализация проекта по благоустройству на территории 23000 кв. м</t>
  </si>
  <si>
    <t>2. Строительство парка отдыха в Ломоносовском территориальном округе по ул. 23-й Гвардейской дивизии</t>
  </si>
  <si>
    <t xml:space="preserve">Разработка проектной документации в 2017 году </t>
  </si>
  <si>
    <t>5. Приобретение недвижимого имущества (производ-ственный комплекс "Очистные сооружения ОАО "Соломбальский ЦБК"; земельный участок с кадастровым номером 29:22:031201:29; здание пожарного депо с жилыми помещениями) и иного имущества субъекта естественной монополии, непосредственно используемого для оказания услуг по водоотведению с использованием централизованных систем</t>
  </si>
  <si>
    <t>Приобретение недвижимого и иного имущества с целью оказания качественных услуг по водоотведению с использованием централизованных систем</t>
  </si>
  <si>
    <t>Благоустройство 3 общественных территорий</t>
  </si>
  <si>
    <t>Источники финансирования</t>
  </si>
  <si>
    <t>2023 год</t>
  </si>
  <si>
    <t>к муниципальной программе</t>
  </si>
  <si>
    <t>"Развитие города Архангельска</t>
  </si>
  <si>
    <t>как административного центра</t>
  </si>
  <si>
    <t>Архангельской области"</t>
  </si>
  <si>
    <t>ПЕРЕЧЕНЬ МЕРОПРИЯТИЙ</t>
  </si>
  <si>
    <t>муниципальной программы "Развитие города Архангельска как административного центра Архангельской области"</t>
  </si>
  <si>
    <t>3. Приобретение доли в праве общедолевой собственности здания детских яслей по ул. Добролюбова, 19 после реконструкции</t>
  </si>
  <si>
    <t>"ПРИЛОЖЕНИЕ № 1</t>
  </si>
  <si>
    <t>1. Строительство автомобильной дороги по проезду Сибиряковцев, в обход областной больницы г. Архангельска</t>
  </si>
  <si>
    <t>2. Капитальный ремонт Ленинградского проспекта, на участке от Окружного шоссе до ул. Белогорской, ул. Белогорской и ул. Силикатчиков</t>
  </si>
  <si>
    <t>Объездная дорога позволит осуществлять движение транспорта в обход вводимого в эксплуатацию корпуса Архангельской областной больницы</t>
  </si>
  <si>
    <t>Департамент городского хозяйства Администрации муниципального образования "Город Архангельск" (служба заместителя мэра города по городскому хозяйству)</t>
  </si>
  <si>
    <t>В т.ч. субсидия МБУ "Стройсервис"</t>
  </si>
  <si>
    <t>Департамент транспорта, строительства и городской инфраструктуры Администрации муниципального образования "Город Архангельск" (департамент городского хозяйства Администрации муниципального образования "Город Архангельск", служба заместителя мэра города по городскому хозяйству)</t>
  </si>
  <si>
    <t xml:space="preserve">2. Проведение работ по разработке Комплексной схемы организации дорожного движения муниципального образования "Город Архангельск" </t>
  </si>
  <si>
    <t>В 2017 году разработка Комплексной схемы организации дорожного движения муниципального образования "Город Архангельск"</t>
  </si>
  <si>
    <t>Ввод в эксплуатацию в 2013 году здания школы на 240 мест</t>
  </si>
  <si>
    <t>Администрация Ломоносовского территориального округа Администрации муниципального образования "Город Архангельск"</t>
  </si>
  <si>
    <t>Ремонт 15 дворовых территорий многоквартирных домов, проездов к дворовым территориям многоквартирных домов</t>
  </si>
  <si>
    <t>Благоустройство 22 дворовых территорий многоквартирных домов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</si>
  <si>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</si>
  <si>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</si>
  <si>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</si>
  <si>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</si>
  <si>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</si>
  <si>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</si>
  <si>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1. Приобретение плавучего причала для нужд муниципального образования "Город Архангельск"</t>
  </si>
  <si>
    <t>2. Строительство школы в Цигломенском территориальном округе г. Архангельска</t>
  </si>
  <si>
    <t>Дорога позволит обеспечить транспортной инфраструктурой вновь застраиваемые территории.</t>
  </si>
  <si>
    <t>10. Строительство транспортных развязок в муниципальном образовании "Город Архангельск" (этап 1. Строительство транспортной развязки в разных уровнях, на пересечении ул. Смольный Буян и просп. Обводный канал в муниципальном образовании "Город Архангельск")</t>
  </si>
  <si>
    <t>11. Строительство транспортных развязок в муниципальном образовании "Город Архангельск" (этап 2. Реконструкция пересечения ул. Урицкого и просп. Обводный канал в муниципальном образовании "Город Архангельск")</t>
  </si>
  <si>
    <t>Реализация в дальнейшем проекта позволит улучшить техническое состояние транспортного коридора, связующего центральные округа г. Архан-гельска и Приморский район Архангельской области, включая исторический и культурный центр Архангельской области – Малые Корелы</t>
  </si>
  <si>
    <t xml:space="preserve">Приобретение 2 речных судов ледового класса для обслуживания речных переправ в городе Архангельске в соответствие с требованиями законодательства в сфере речных перевозок </t>
  </si>
  <si>
    <t>2. Обеспечение земельных участков (строительство)  коммунальной и инженерной инфраструктурой для строительства многоквартирных домов по ул. Цигломенской</t>
  </si>
  <si>
    <t>Департамент городского хозяйства Администрации муниципального образования "Город Архангельск" (служба заместителя мэра города по город-скому хозяйству)</t>
  </si>
  <si>
    <t xml:space="preserve">ПРИЛОЖЕНИЕ
к изменениям, которые вносятся 
в муниципальную программу 
"Развитие города Архангельска 
как административного центра Архангельской области"
</t>
  </si>
  <si>
    <t>Улучшение качества обслуживания населения. Обеспечение работы речной линии в жилом районе 29 лесозавода</t>
  </si>
  <si>
    <t xml:space="preserve">Обеспечение коммунальной и инженерной инфраструктурой позволит в дальнейшем продолжить строительство многоквартирных домов </t>
  </si>
  <si>
    <t>Городской бюджет, в т.ч. субсидия МБУ "Стройсервис"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</si>
</sst>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;\-#,##0.00;&quot;-&quot;"/>
    <numFmt numFmtId="166" formatCode="#,##0.0000;\-#,##0.0000;&quot;-&quot;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D:\&#1044;&#1058;&#1057;\&#1087;&#1083;&#1072;&#1085;&#1080;&#1088;&#1086;&#1074;&#1072;&#1085;&#1080;&#1077;\2019-2021\4%20&#1101;&#1090;&#1072;&#1087;\&#1056;&#1043;&#1040;%202018%204%20&#1101;&#1090;&#1072;&#1087;\&#1056;&#1043;&#1040;%20%202018%20&#1087;&#1083;&#1072;&#1085;&#1080;&#1088;&#1086;&#1074;&#1072;&#1085;&#1080;&#1077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5"/>
  <sheetViews>
    <sheetView tabSelected="1" view="pageBreakPreview" zoomScale="62" zoomScaleNormal="100" zoomScaleSheetLayoutView="62" workbookViewId="0">
      <selection activeCell="M26" sqref="M26"/>
    </sheetView>
  </sheetViews>
  <sheetFormatPr defaultRowHeight="10.199999999999999" x14ac:dyDescent="0.2"/>
  <cols>
    <col min="1" max="1" width="18.109375" style="1" customWidth="1"/>
    <col min="2" max="2" width="14.33203125" style="1" customWidth="1"/>
    <col min="3" max="3" width="21.109375" style="1" customWidth="1"/>
    <col min="4" max="4" width="10.5546875" style="1" customWidth="1"/>
    <col min="5" max="9" width="8.88671875" style="1"/>
    <col min="10" max="16" width="9.109375" style="1" customWidth="1"/>
    <col min="17" max="17" width="15.44140625" style="1" customWidth="1"/>
    <col min="18" max="16384" width="8.88671875" style="3"/>
  </cols>
  <sheetData>
    <row r="1" spans="1:17" ht="115.2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 t="s">
        <v>124</v>
      </c>
      <c r="N1" s="19"/>
      <c r="O1" s="19"/>
      <c r="P1" s="19"/>
      <c r="Q1" s="2"/>
    </row>
    <row r="2" spans="1:17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3" t="s">
        <v>96</v>
      </c>
      <c r="N3" s="23"/>
      <c r="O3" s="23"/>
      <c r="P3" s="23"/>
      <c r="Q3" s="2"/>
    </row>
    <row r="4" spans="1:17" ht="15.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3" t="s">
        <v>89</v>
      </c>
      <c r="N4" s="23"/>
      <c r="O4" s="23"/>
      <c r="P4" s="23"/>
      <c r="Q4" s="2"/>
    </row>
    <row r="5" spans="1:17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3" t="s">
        <v>90</v>
      </c>
      <c r="N5" s="23"/>
      <c r="O5" s="23"/>
      <c r="P5" s="23"/>
      <c r="Q5" s="2"/>
    </row>
    <row r="6" spans="1:17" ht="15.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3" t="s">
        <v>91</v>
      </c>
      <c r="N6" s="23"/>
      <c r="O6" s="23"/>
      <c r="P6" s="23"/>
      <c r="Q6" s="2"/>
    </row>
    <row r="7" spans="1:17" ht="15.6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3" t="s">
        <v>92</v>
      </c>
      <c r="N7" s="23"/>
      <c r="O7" s="23"/>
      <c r="P7" s="23"/>
      <c r="Q7" s="2"/>
    </row>
    <row r="8" spans="1:17" ht="1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 customHeight="1" x14ac:dyDescent="0.2">
      <c r="A10" s="27" t="s">
        <v>93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 customHeight="1" x14ac:dyDescent="0.2">
      <c r="A11" s="27" t="s">
        <v>94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3" spans="1:17" x14ac:dyDescent="0.2">
      <c r="A13" s="25" t="s">
        <v>0</v>
      </c>
      <c r="B13" s="25" t="s">
        <v>1</v>
      </c>
      <c r="C13" s="26" t="s">
        <v>87</v>
      </c>
      <c r="D13" s="24" t="s">
        <v>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 t="s">
        <v>3</v>
      </c>
    </row>
    <row r="14" spans="1:17" ht="30" customHeight="1" x14ac:dyDescent="0.2">
      <c r="A14" s="25"/>
      <c r="B14" s="25"/>
      <c r="C14" s="26"/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14</v>
      </c>
      <c r="O14" s="4" t="s">
        <v>15</v>
      </c>
      <c r="P14" s="4" t="s">
        <v>88</v>
      </c>
      <c r="Q14" s="25"/>
    </row>
    <row r="15" spans="1:17" ht="14.4" hidden="1" customHeight="1" x14ac:dyDescent="0.2">
      <c r="A15" s="25"/>
      <c r="B15" s="25"/>
      <c r="C15" s="26"/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  <c r="N15" s="4" t="s">
        <v>14</v>
      </c>
      <c r="O15" s="5" t="s">
        <v>15</v>
      </c>
      <c r="P15" s="5"/>
      <c r="Q15" s="25"/>
    </row>
    <row r="16" spans="1:17" x14ac:dyDescent="0.2">
      <c r="A16" s="5">
        <v>1</v>
      </c>
      <c r="B16" s="5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5">
        <v>15</v>
      </c>
      <c r="P16" s="5">
        <v>16</v>
      </c>
      <c r="Q16" s="5">
        <v>17</v>
      </c>
    </row>
    <row r="17" spans="1:17" x14ac:dyDescent="0.2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5" t="s">
        <v>97</v>
      </c>
      <c r="B18" s="15" t="s">
        <v>21</v>
      </c>
      <c r="C18" s="6" t="s">
        <v>17</v>
      </c>
      <c r="D18" s="7">
        <f>D20</f>
        <v>5.42</v>
      </c>
      <c r="E18" s="7">
        <f t="shared" ref="E18:F18" si="0">E20</f>
        <v>2.8879999999999999</v>
      </c>
      <c r="F18" s="7">
        <f t="shared" si="0"/>
        <v>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5" t="s">
        <v>99</v>
      </c>
    </row>
    <row r="19" spans="1:17" x14ac:dyDescent="0.2">
      <c r="A19" s="15"/>
      <c r="B19" s="15"/>
      <c r="C19" s="6" t="s">
        <v>19</v>
      </c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15"/>
    </row>
    <row r="20" spans="1:17" ht="54" customHeight="1" x14ac:dyDescent="0.2">
      <c r="A20" s="15"/>
      <c r="B20" s="15"/>
      <c r="C20" s="6" t="s">
        <v>20</v>
      </c>
      <c r="D20" s="7">
        <v>5.42</v>
      </c>
      <c r="E20" s="7">
        <v>2.8879999999999999</v>
      </c>
      <c r="F20" s="7">
        <v>2.532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5"/>
    </row>
    <row r="21" spans="1:17" x14ac:dyDescent="0.2">
      <c r="A21" s="15" t="s">
        <v>54</v>
      </c>
      <c r="B21" s="15" t="s">
        <v>100</v>
      </c>
      <c r="C21" s="6" t="s">
        <v>17</v>
      </c>
      <c r="D21" s="7">
        <v>5.0090000000000003</v>
      </c>
      <c r="E21" s="7">
        <v>1.8520000000000001</v>
      </c>
      <c r="F21" s="7">
        <v>0.5</v>
      </c>
      <c r="G21" s="8">
        <v>2.5499999999999998</v>
      </c>
      <c r="H21" s="8">
        <v>0.107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5" t="s">
        <v>55</v>
      </c>
    </row>
    <row r="22" spans="1:17" x14ac:dyDescent="0.2">
      <c r="A22" s="15"/>
      <c r="B22" s="15"/>
      <c r="C22" s="6" t="s">
        <v>19</v>
      </c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15"/>
    </row>
    <row r="23" spans="1:17" ht="85.8" customHeight="1" x14ac:dyDescent="0.2">
      <c r="A23" s="15"/>
      <c r="B23" s="15"/>
      <c r="C23" s="6" t="s">
        <v>20</v>
      </c>
      <c r="D23" s="7">
        <v>5.0090000000000003</v>
      </c>
      <c r="E23" s="7">
        <v>1.8520000000000001</v>
      </c>
      <c r="F23" s="7">
        <v>0.5</v>
      </c>
      <c r="G23" s="8">
        <v>2.5499999999999998</v>
      </c>
      <c r="H23" s="8">
        <v>0.107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5"/>
    </row>
    <row r="24" spans="1:17" x14ac:dyDescent="0.2">
      <c r="A24" s="15" t="s">
        <v>56</v>
      </c>
      <c r="B24" s="15" t="s">
        <v>100</v>
      </c>
      <c r="C24" s="6" t="s">
        <v>17</v>
      </c>
      <c r="D24" s="7">
        <v>5.6920000000000002</v>
      </c>
      <c r="E24" s="7">
        <v>3</v>
      </c>
      <c r="F24" s="7">
        <v>1.502</v>
      </c>
      <c r="G24" s="8">
        <v>0.48499999999999999</v>
      </c>
      <c r="H24" s="8">
        <v>0.70499999999999996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5" t="s">
        <v>57</v>
      </c>
    </row>
    <row r="25" spans="1:17" x14ac:dyDescent="0.2">
      <c r="A25" s="15"/>
      <c r="B25" s="15"/>
      <c r="C25" s="6" t="s">
        <v>19</v>
      </c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15"/>
    </row>
    <row r="26" spans="1:17" ht="84.6" customHeight="1" x14ac:dyDescent="0.2">
      <c r="A26" s="15"/>
      <c r="B26" s="15"/>
      <c r="C26" s="6" t="s">
        <v>20</v>
      </c>
      <c r="D26" s="7">
        <v>5.6920000000000002</v>
      </c>
      <c r="E26" s="7">
        <v>3</v>
      </c>
      <c r="F26" s="7">
        <v>1.502</v>
      </c>
      <c r="G26" s="8">
        <v>0.48499999999999999</v>
      </c>
      <c r="H26" s="8">
        <v>0.70499999999999996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5"/>
    </row>
    <row r="27" spans="1:17" x14ac:dyDescent="0.2">
      <c r="A27" s="15" t="s">
        <v>58</v>
      </c>
      <c r="B27" s="15" t="s">
        <v>21</v>
      </c>
      <c r="C27" s="6" t="s">
        <v>17</v>
      </c>
      <c r="D27" s="7">
        <f>D30+D29</f>
        <v>723.774</v>
      </c>
      <c r="E27" s="7">
        <f t="shared" ref="E27:F27" si="1">E30+E29</f>
        <v>302.952</v>
      </c>
      <c r="F27" s="7">
        <f t="shared" si="1"/>
        <v>420.822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5" t="s">
        <v>59</v>
      </c>
    </row>
    <row r="28" spans="1:17" x14ac:dyDescent="0.2">
      <c r="A28" s="15"/>
      <c r="B28" s="15"/>
      <c r="C28" s="6" t="s">
        <v>19</v>
      </c>
      <c r="D28" s="9"/>
      <c r="E28" s="9"/>
      <c r="F28" s="9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5"/>
    </row>
    <row r="29" spans="1:17" x14ac:dyDescent="0.2">
      <c r="A29" s="15"/>
      <c r="B29" s="15"/>
      <c r="C29" s="6" t="s">
        <v>22</v>
      </c>
      <c r="D29" s="7">
        <v>673.07100000000003</v>
      </c>
      <c r="E29" s="7">
        <v>283.75200000000001</v>
      </c>
      <c r="F29" s="7">
        <v>389.31900000000002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5"/>
    </row>
    <row r="30" spans="1:17" x14ac:dyDescent="0.2">
      <c r="A30" s="15"/>
      <c r="B30" s="15"/>
      <c r="C30" s="6" t="s">
        <v>20</v>
      </c>
      <c r="D30" s="7">
        <v>50.703000000000003</v>
      </c>
      <c r="E30" s="7">
        <v>19.2</v>
      </c>
      <c r="F30" s="7">
        <v>31.503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5"/>
    </row>
    <row r="31" spans="1:17" ht="45" customHeight="1" x14ac:dyDescent="0.2">
      <c r="A31" s="15"/>
      <c r="B31" s="15"/>
      <c r="C31" s="6" t="s">
        <v>101</v>
      </c>
      <c r="D31" s="7">
        <v>3.464</v>
      </c>
      <c r="E31" s="8">
        <v>0</v>
      </c>
      <c r="F31" s="7">
        <v>3.464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5"/>
    </row>
    <row r="32" spans="1:17" x14ac:dyDescent="0.2">
      <c r="A32" s="15" t="s">
        <v>60</v>
      </c>
      <c r="B32" s="15" t="s">
        <v>100</v>
      </c>
      <c r="C32" s="6" t="s">
        <v>17</v>
      </c>
      <c r="D32" s="7">
        <f>D35+D34</f>
        <v>39.622</v>
      </c>
      <c r="E32" s="7">
        <f t="shared" ref="E32:H32" si="2">E35+E34</f>
        <v>11.485999999999999</v>
      </c>
      <c r="F32" s="7">
        <f t="shared" si="2"/>
        <v>25.589000000000002</v>
      </c>
      <c r="G32" s="7">
        <f t="shared" si="2"/>
        <v>1.2989999999999999</v>
      </c>
      <c r="H32" s="7">
        <f t="shared" si="2"/>
        <v>1.248</v>
      </c>
      <c r="I32" s="8">
        <v>0</v>
      </c>
      <c r="J32" s="8">
        <f t="shared" ref="J32:O32" si="3">J36+J35+J34</f>
        <v>0</v>
      </c>
      <c r="K32" s="8">
        <f t="shared" si="3"/>
        <v>0</v>
      </c>
      <c r="L32" s="8">
        <f t="shared" si="3"/>
        <v>0</v>
      </c>
      <c r="M32" s="8">
        <f t="shared" si="3"/>
        <v>0</v>
      </c>
      <c r="N32" s="8">
        <f t="shared" si="3"/>
        <v>0</v>
      </c>
      <c r="O32" s="8">
        <f t="shared" si="3"/>
        <v>0</v>
      </c>
      <c r="P32" s="8">
        <v>0</v>
      </c>
      <c r="Q32" s="15" t="s">
        <v>61</v>
      </c>
    </row>
    <row r="33" spans="1:17" x14ac:dyDescent="0.2">
      <c r="A33" s="15"/>
      <c r="B33" s="15"/>
      <c r="C33" s="6" t="s">
        <v>19</v>
      </c>
      <c r="D33" s="9"/>
      <c r="E33" s="9"/>
      <c r="F33" s="9"/>
      <c r="G33" s="8"/>
      <c r="H33" s="8"/>
      <c r="I33" s="8"/>
      <c r="J33" s="8"/>
      <c r="K33" s="8"/>
      <c r="L33" s="8"/>
      <c r="M33" s="8"/>
      <c r="N33" s="8"/>
      <c r="O33" s="8"/>
      <c r="P33" s="8"/>
      <c r="Q33" s="15"/>
    </row>
    <row r="34" spans="1:17" x14ac:dyDescent="0.2">
      <c r="A34" s="15"/>
      <c r="B34" s="15"/>
      <c r="C34" s="6" t="s">
        <v>22</v>
      </c>
      <c r="D34" s="7">
        <v>37.628999999999998</v>
      </c>
      <c r="E34" s="7">
        <v>11.375999999999999</v>
      </c>
      <c r="F34" s="7">
        <v>24.954000000000001</v>
      </c>
      <c r="G34" s="8">
        <v>1.2989999999999999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5"/>
    </row>
    <row r="35" spans="1:17" x14ac:dyDescent="0.2">
      <c r="A35" s="15"/>
      <c r="B35" s="15"/>
      <c r="C35" s="6" t="s">
        <v>20</v>
      </c>
      <c r="D35" s="7">
        <v>1.9930000000000001</v>
      </c>
      <c r="E35" s="7">
        <v>0.11</v>
      </c>
      <c r="F35" s="7">
        <v>0.63500000000000001</v>
      </c>
      <c r="G35" s="8">
        <v>0</v>
      </c>
      <c r="H35" s="8">
        <v>1.248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5"/>
    </row>
    <row r="36" spans="1:17" ht="66.599999999999994" customHeight="1" x14ac:dyDescent="0.2">
      <c r="A36" s="15"/>
      <c r="B36" s="15"/>
      <c r="C36" s="6" t="s">
        <v>101</v>
      </c>
      <c r="D36" s="7">
        <v>0.26</v>
      </c>
      <c r="E36" s="10">
        <v>0</v>
      </c>
      <c r="F36" s="7">
        <v>0.26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5"/>
    </row>
    <row r="37" spans="1:17" x14ac:dyDescent="0.2">
      <c r="A37" s="15" t="s">
        <v>62</v>
      </c>
      <c r="B37" s="15" t="s">
        <v>24</v>
      </c>
      <c r="C37" s="6" t="s">
        <v>17</v>
      </c>
      <c r="D37" s="9">
        <f>D40+D39</f>
        <v>301.83760000000001</v>
      </c>
      <c r="E37" s="10">
        <f t="shared" ref="E37:O37" si="4">E40+E39</f>
        <v>0</v>
      </c>
      <c r="F37" s="10">
        <f t="shared" si="4"/>
        <v>0</v>
      </c>
      <c r="G37" s="8">
        <v>0</v>
      </c>
      <c r="H37" s="8">
        <f t="shared" si="4"/>
        <v>0</v>
      </c>
      <c r="I37" s="8">
        <f t="shared" si="4"/>
        <v>8.8149999999999995</v>
      </c>
      <c r="J37" s="8">
        <f t="shared" si="4"/>
        <v>8.6150000000000002</v>
      </c>
      <c r="K37" s="8">
        <f t="shared" si="4"/>
        <v>149.81900000000002</v>
      </c>
      <c r="L37" s="8">
        <f t="shared" si="4"/>
        <v>134.56790000000001</v>
      </c>
      <c r="M37" s="8">
        <f t="shared" si="4"/>
        <v>2.07E-2</v>
      </c>
      <c r="N37" s="8">
        <f t="shared" si="4"/>
        <v>0</v>
      </c>
      <c r="O37" s="8">
        <f t="shared" si="4"/>
        <v>0</v>
      </c>
      <c r="P37" s="8">
        <v>0</v>
      </c>
      <c r="Q37" s="15" t="s">
        <v>63</v>
      </c>
    </row>
    <row r="38" spans="1:17" x14ac:dyDescent="0.2">
      <c r="A38" s="15"/>
      <c r="B38" s="15"/>
      <c r="C38" s="6" t="s">
        <v>19</v>
      </c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  <c r="P38" s="8"/>
      <c r="Q38" s="15"/>
    </row>
    <row r="39" spans="1:17" x14ac:dyDescent="0.2">
      <c r="A39" s="15"/>
      <c r="B39" s="15"/>
      <c r="C39" s="6" t="s">
        <v>22</v>
      </c>
      <c r="D39" s="9">
        <v>221.4871</v>
      </c>
      <c r="E39" s="10">
        <v>0</v>
      </c>
      <c r="F39" s="10">
        <v>0</v>
      </c>
      <c r="G39" s="8">
        <v>0</v>
      </c>
      <c r="H39" s="8">
        <v>0</v>
      </c>
      <c r="I39" s="8">
        <v>0</v>
      </c>
      <c r="J39" s="8">
        <v>0</v>
      </c>
      <c r="K39" s="8">
        <v>142.43260000000001</v>
      </c>
      <c r="L39" s="8">
        <v>79.054500000000004</v>
      </c>
      <c r="M39" s="8">
        <v>0</v>
      </c>
      <c r="N39" s="8">
        <v>0</v>
      </c>
      <c r="O39" s="8">
        <v>0</v>
      </c>
      <c r="P39" s="8">
        <v>0</v>
      </c>
      <c r="Q39" s="15"/>
    </row>
    <row r="40" spans="1:17" ht="125.4" customHeight="1" x14ac:dyDescent="0.2">
      <c r="A40" s="15"/>
      <c r="B40" s="15"/>
      <c r="C40" s="6" t="s">
        <v>20</v>
      </c>
      <c r="D40" s="9">
        <v>80.350499999999997</v>
      </c>
      <c r="E40" s="10">
        <v>0</v>
      </c>
      <c r="F40" s="10">
        <v>0</v>
      </c>
      <c r="G40" s="8">
        <v>0</v>
      </c>
      <c r="H40" s="8">
        <v>0</v>
      </c>
      <c r="I40" s="8">
        <v>8.8149999999999995</v>
      </c>
      <c r="J40" s="8">
        <v>8.6150000000000002</v>
      </c>
      <c r="K40" s="8">
        <v>7.3864000000000001</v>
      </c>
      <c r="L40" s="8">
        <v>55.513399999999997</v>
      </c>
      <c r="M40" s="8">
        <v>2.07E-2</v>
      </c>
      <c r="N40" s="8">
        <v>0</v>
      </c>
      <c r="O40" s="8">
        <v>0</v>
      </c>
      <c r="P40" s="8">
        <v>0</v>
      </c>
      <c r="Q40" s="15"/>
    </row>
    <row r="41" spans="1:17" x14ac:dyDescent="0.2">
      <c r="A41" s="15" t="s">
        <v>64</v>
      </c>
      <c r="B41" s="15" t="s">
        <v>25</v>
      </c>
      <c r="C41" s="15" t="s">
        <v>17</v>
      </c>
      <c r="D41" s="21">
        <f>D45+D44</f>
        <v>47.130900000000004</v>
      </c>
      <c r="E41" s="22">
        <v>0</v>
      </c>
      <c r="F41" s="22">
        <f>F45+F44</f>
        <v>0</v>
      </c>
      <c r="G41" s="20">
        <v>0</v>
      </c>
      <c r="H41" s="20">
        <f>H45+H44</f>
        <v>0</v>
      </c>
      <c r="I41" s="20">
        <f>I45+I44</f>
        <v>0</v>
      </c>
      <c r="J41" s="20">
        <f>J45+J44</f>
        <v>3.54</v>
      </c>
      <c r="K41" s="20" t="s">
        <v>18</v>
      </c>
      <c r="L41" s="20" t="s">
        <v>18</v>
      </c>
      <c r="M41" s="20" t="s">
        <v>18</v>
      </c>
      <c r="N41" s="20">
        <f>N45+N44</f>
        <v>10.6884</v>
      </c>
      <c r="O41" s="20">
        <f>O45+O44</f>
        <v>32.902500000000003</v>
      </c>
      <c r="P41" s="8">
        <v>0</v>
      </c>
      <c r="Q41" s="15" t="s">
        <v>117</v>
      </c>
    </row>
    <row r="42" spans="1:17" ht="14.4" hidden="1" customHeight="1" x14ac:dyDescent="0.2">
      <c r="A42" s="15"/>
      <c r="B42" s="15"/>
      <c r="C42" s="15"/>
      <c r="D42" s="21"/>
      <c r="E42" s="22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8"/>
      <c r="Q42" s="15"/>
    </row>
    <row r="43" spans="1:17" x14ac:dyDescent="0.2">
      <c r="A43" s="15"/>
      <c r="B43" s="15"/>
      <c r="C43" s="6" t="s">
        <v>19</v>
      </c>
      <c r="D43" s="9"/>
      <c r="E43" s="10"/>
      <c r="F43" s="10"/>
      <c r="G43" s="8"/>
      <c r="H43" s="8"/>
      <c r="I43" s="8"/>
      <c r="J43" s="8"/>
      <c r="K43" s="8"/>
      <c r="L43" s="8"/>
      <c r="M43" s="8"/>
      <c r="N43" s="8"/>
      <c r="O43" s="8"/>
      <c r="P43" s="8"/>
      <c r="Q43" s="15"/>
    </row>
    <row r="44" spans="1:17" x14ac:dyDescent="0.2">
      <c r="A44" s="15"/>
      <c r="B44" s="15"/>
      <c r="C44" s="6" t="s">
        <v>22</v>
      </c>
      <c r="D44" s="7">
        <v>43.155000000000001</v>
      </c>
      <c r="E44" s="10">
        <v>0</v>
      </c>
      <c r="F44" s="10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10.5815</v>
      </c>
      <c r="O44" s="8">
        <v>32.573500000000003</v>
      </c>
      <c r="P44" s="8">
        <v>0</v>
      </c>
      <c r="Q44" s="15"/>
    </row>
    <row r="45" spans="1:17" ht="68.400000000000006" customHeight="1" x14ac:dyDescent="0.2">
      <c r="A45" s="15"/>
      <c r="B45" s="15"/>
      <c r="C45" s="6" t="s">
        <v>20</v>
      </c>
      <c r="D45" s="7">
        <v>3.9759000000000002</v>
      </c>
      <c r="E45" s="10">
        <v>0</v>
      </c>
      <c r="F45" s="10">
        <v>0</v>
      </c>
      <c r="G45" s="8">
        <v>0</v>
      </c>
      <c r="H45" s="8">
        <v>0</v>
      </c>
      <c r="I45" s="8">
        <v>0</v>
      </c>
      <c r="J45" s="8">
        <v>3.54</v>
      </c>
      <c r="K45" s="8">
        <v>0</v>
      </c>
      <c r="L45" s="8">
        <v>0</v>
      </c>
      <c r="M45" s="8">
        <v>0</v>
      </c>
      <c r="N45" s="8">
        <v>0.1069</v>
      </c>
      <c r="O45" s="8">
        <v>0.32900000000000001</v>
      </c>
      <c r="P45" s="8">
        <v>0</v>
      </c>
      <c r="Q45" s="15"/>
    </row>
    <row r="46" spans="1:17" x14ac:dyDescent="0.2">
      <c r="A46" s="15" t="s">
        <v>118</v>
      </c>
      <c r="B46" s="15" t="s">
        <v>25</v>
      </c>
      <c r="C46" s="6" t="s">
        <v>17</v>
      </c>
      <c r="D46" s="9">
        <f>D49+D48</f>
        <v>25.907600000000002</v>
      </c>
      <c r="E46" s="10">
        <v>0</v>
      </c>
      <c r="F46" s="10">
        <f t="shared" ref="F46:O46" si="5">F49+F48</f>
        <v>0</v>
      </c>
      <c r="G46" s="8">
        <v>0</v>
      </c>
      <c r="H46" s="8">
        <f t="shared" si="5"/>
        <v>0</v>
      </c>
      <c r="I46" s="8">
        <f t="shared" si="5"/>
        <v>0</v>
      </c>
      <c r="J46" s="8">
        <f t="shared" si="5"/>
        <v>3.7107000000000001</v>
      </c>
      <c r="K46" s="8">
        <f t="shared" si="5"/>
        <v>22.196899999999999</v>
      </c>
      <c r="L46" s="8">
        <f t="shared" si="5"/>
        <v>0</v>
      </c>
      <c r="M46" s="8">
        <v>0</v>
      </c>
      <c r="N46" s="8">
        <f t="shared" si="5"/>
        <v>0</v>
      </c>
      <c r="O46" s="8">
        <f t="shared" si="5"/>
        <v>0</v>
      </c>
      <c r="P46" s="8">
        <v>0</v>
      </c>
      <c r="Q46" s="15" t="s">
        <v>65</v>
      </c>
    </row>
    <row r="47" spans="1:17" x14ac:dyDescent="0.2">
      <c r="A47" s="15"/>
      <c r="B47" s="15"/>
      <c r="C47" s="6" t="s">
        <v>19</v>
      </c>
      <c r="D47" s="9"/>
      <c r="E47" s="10"/>
      <c r="F47" s="10"/>
      <c r="G47" s="8"/>
      <c r="H47" s="8"/>
      <c r="I47" s="8"/>
      <c r="J47" s="8"/>
      <c r="K47" s="8"/>
      <c r="L47" s="8"/>
      <c r="M47" s="8"/>
      <c r="N47" s="8"/>
      <c r="O47" s="8"/>
      <c r="P47" s="8"/>
      <c r="Q47" s="15"/>
    </row>
    <row r="48" spans="1:17" x14ac:dyDescent="0.2">
      <c r="A48" s="15"/>
      <c r="B48" s="15"/>
      <c r="C48" s="6" t="s">
        <v>22</v>
      </c>
      <c r="D48" s="9">
        <v>24.504100000000001</v>
      </c>
      <c r="E48" s="10">
        <v>0</v>
      </c>
      <c r="F48" s="10">
        <v>0</v>
      </c>
      <c r="G48" s="8">
        <v>0</v>
      </c>
      <c r="H48" s="8">
        <v>0</v>
      </c>
      <c r="I48" s="8">
        <v>0</v>
      </c>
      <c r="J48" s="8">
        <v>2.8271999999999999</v>
      </c>
      <c r="K48" s="8">
        <v>21.6769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5"/>
    </row>
    <row r="49" spans="1:17" ht="103.8" customHeight="1" x14ac:dyDescent="0.2">
      <c r="A49" s="15"/>
      <c r="B49" s="15"/>
      <c r="C49" s="6" t="s">
        <v>20</v>
      </c>
      <c r="D49" s="9">
        <v>1.4035</v>
      </c>
      <c r="E49" s="10">
        <v>0</v>
      </c>
      <c r="F49" s="10">
        <v>0</v>
      </c>
      <c r="G49" s="8">
        <v>0</v>
      </c>
      <c r="H49" s="8">
        <v>0</v>
      </c>
      <c r="I49" s="8">
        <v>0</v>
      </c>
      <c r="J49" s="8">
        <v>0.88349999999999995</v>
      </c>
      <c r="K49" s="8">
        <v>0.52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5"/>
    </row>
    <row r="50" spans="1:17" ht="14.4" customHeight="1" x14ac:dyDescent="0.2">
      <c r="A50" s="15" t="s">
        <v>119</v>
      </c>
      <c r="B50" s="15" t="s">
        <v>25</v>
      </c>
      <c r="C50" s="6" t="s">
        <v>17</v>
      </c>
      <c r="D50" s="8">
        <f>D53+D52</f>
        <v>9.6415000000000006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f>J53+J52</f>
        <v>1.7242999999999999</v>
      </c>
      <c r="K50" s="8">
        <f>K53+K52</f>
        <v>7.9171999999999993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5" t="s">
        <v>65</v>
      </c>
    </row>
    <row r="51" spans="1:17" x14ac:dyDescent="0.2">
      <c r="A51" s="15"/>
      <c r="B51" s="15"/>
      <c r="C51" s="6" t="s">
        <v>19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5"/>
    </row>
    <row r="52" spans="1:17" x14ac:dyDescent="0.2">
      <c r="A52" s="15"/>
      <c r="B52" s="15"/>
      <c r="C52" s="6" t="s">
        <v>22</v>
      </c>
      <c r="D52" s="8">
        <v>8.9634999999999998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1.3063</v>
      </c>
      <c r="K52" s="8">
        <v>7.6571999999999996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5"/>
    </row>
    <row r="53" spans="1:17" ht="84" customHeight="1" x14ac:dyDescent="0.2">
      <c r="A53" s="15"/>
      <c r="B53" s="15"/>
      <c r="C53" s="6" t="s">
        <v>20</v>
      </c>
      <c r="D53" s="8">
        <v>0.67800000000000005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0.41799999999999998</v>
      </c>
      <c r="K53" s="8">
        <v>0.26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5"/>
    </row>
    <row r="54" spans="1:17" x14ac:dyDescent="0.2">
      <c r="A54" s="15" t="s">
        <v>66</v>
      </c>
      <c r="B54" s="15" t="s">
        <v>25</v>
      </c>
      <c r="C54" s="6" t="s">
        <v>17</v>
      </c>
      <c r="D54" s="8">
        <f>D58+D57+D56</f>
        <v>517.26149999999996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f>L58+L57+L56</f>
        <v>517.26149999999996</v>
      </c>
      <c r="M54" s="8">
        <v>0</v>
      </c>
      <c r="N54" s="8">
        <v>0</v>
      </c>
      <c r="O54" s="8">
        <v>0</v>
      </c>
      <c r="P54" s="8">
        <v>0</v>
      </c>
      <c r="Q54" s="15" t="s">
        <v>26</v>
      </c>
    </row>
    <row r="55" spans="1:17" x14ac:dyDescent="0.2">
      <c r="A55" s="15"/>
      <c r="B55" s="15"/>
      <c r="C55" s="6" t="s">
        <v>19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5"/>
    </row>
    <row r="56" spans="1:17" x14ac:dyDescent="0.2">
      <c r="A56" s="15"/>
      <c r="B56" s="15"/>
      <c r="C56" s="6" t="s">
        <v>27</v>
      </c>
      <c r="D56" s="8">
        <v>371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371</v>
      </c>
      <c r="M56" s="8">
        <v>0</v>
      </c>
      <c r="N56" s="8">
        <v>0</v>
      </c>
      <c r="O56" s="8">
        <v>0</v>
      </c>
      <c r="P56" s="8">
        <v>0</v>
      </c>
      <c r="Q56" s="15"/>
    </row>
    <row r="57" spans="1:17" x14ac:dyDescent="0.2">
      <c r="A57" s="15"/>
      <c r="B57" s="15"/>
      <c r="C57" s="6" t="s">
        <v>22</v>
      </c>
      <c r="D57" s="8">
        <v>32.069899999999997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32.069899999999997</v>
      </c>
      <c r="M57" s="8">
        <v>0</v>
      </c>
      <c r="N57" s="8">
        <v>0</v>
      </c>
      <c r="O57" s="8">
        <v>0</v>
      </c>
      <c r="P57" s="8">
        <v>0</v>
      </c>
      <c r="Q57" s="15"/>
    </row>
    <row r="58" spans="1:17" ht="64.8" customHeight="1" x14ac:dyDescent="0.2">
      <c r="A58" s="15"/>
      <c r="B58" s="15"/>
      <c r="C58" s="6" t="s">
        <v>20</v>
      </c>
      <c r="D58" s="8">
        <v>114.19159999999999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114.19159999999999</v>
      </c>
      <c r="M58" s="8">
        <v>0</v>
      </c>
      <c r="N58" s="8">
        <v>0</v>
      </c>
      <c r="O58" s="8">
        <v>0</v>
      </c>
      <c r="P58" s="8">
        <v>0</v>
      </c>
      <c r="Q58" s="15"/>
    </row>
    <row r="59" spans="1:17" x14ac:dyDescent="0.2">
      <c r="A59" s="15" t="s">
        <v>28</v>
      </c>
      <c r="B59" s="17"/>
      <c r="C59" s="6" t="s">
        <v>17</v>
      </c>
      <c r="D59" s="8">
        <f>D61+D62+D63</f>
        <v>1681.2961</v>
      </c>
      <c r="E59" s="8">
        <f t="shared" ref="E59:P59" si="6">E61+E62+E63</f>
        <v>322.178</v>
      </c>
      <c r="F59" s="8">
        <f t="shared" si="6"/>
        <v>450.94500000000005</v>
      </c>
      <c r="G59" s="8">
        <f t="shared" si="6"/>
        <v>4.3339999999999996</v>
      </c>
      <c r="H59" s="8">
        <f t="shared" si="6"/>
        <v>2.06</v>
      </c>
      <c r="I59" s="8">
        <f t="shared" si="6"/>
        <v>8.8149999999999995</v>
      </c>
      <c r="J59" s="8">
        <f t="shared" si="6"/>
        <v>17.59</v>
      </c>
      <c r="K59" s="8">
        <f t="shared" si="6"/>
        <v>179.9331</v>
      </c>
      <c r="L59" s="8">
        <f t="shared" si="6"/>
        <v>651.82940000000008</v>
      </c>
      <c r="M59" s="8">
        <f t="shared" si="6"/>
        <v>2.07E-2</v>
      </c>
      <c r="N59" s="8">
        <f t="shared" si="6"/>
        <v>10.6884</v>
      </c>
      <c r="O59" s="8">
        <f t="shared" si="6"/>
        <v>32.902500000000003</v>
      </c>
      <c r="P59" s="8">
        <f t="shared" si="6"/>
        <v>0</v>
      </c>
      <c r="Q59" s="17"/>
    </row>
    <row r="60" spans="1:17" x14ac:dyDescent="0.2">
      <c r="A60" s="15"/>
      <c r="B60" s="17"/>
      <c r="C60" s="6" t="s">
        <v>19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1"/>
      <c r="P60" s="11"/>
      <c r="Q60" s="17"/>
    </row>
    <row r="61" spans="1:17" x14ac:dyDescent="0.2">
      <c r="A61" s="15"/>
      <c r="B61" s="17"/>
      <c r="C61" s="6" t="s">
        <v>27</v>
      </c>
      <c r="D61" s="8">
        <f>D56</f>
        <v>371</v>
      </c>
      <c r="E61" s="8">
        <f t="shared" ref="E61:O61" si="7">E56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7"/>
        <v>0</v>
      </c>
      <c r="K61" s="8">
        <f t="shared" si="7"/>
        <v>0</v>
      </c>
      <c r="L61" s="8">
        <f t="shared" si="7"/>
        <v>371</v>
      </c>
      <c r="M61" s="8">
        <f t="shared" si="7"/>
        <v>0</v>
      </c>
      <c r="N61" s="8">
        <f t="shared" si="7"/>
        <v>0</v>
      </c>
      <c r="O61" s="8">
        <f t="shared" si="7"/>
        <v>0</v>
      </c>
      <c r="P61" s="8">
        <v>0</v>
      </c>
      <c r="Q61" s="17"/>
    </row>
    <row r="62" spans="1:17" x14ac:dyDescent="0.2">
      <c r="A62" s="15"/>
      <c r="B62" s="17"/>
      <c r="C62" s="6" t="s">
        <v>22</v>
      </c>
      <c r="D62" s="8">
        <f t="shared" ref="D62:O62" si="8">D29+D34+D39+D44+D48+D52+D57</f>
        <v>1040.8796</v>
      </c>
      <c r="E62" s="8">
        <f t="shared" si="8"/>
        <v>295.12799999999999</v>
      </c>
      <c r="F62" s="8">
        <f t="shared" si="8"/>
        <v>414.27300000000002</v>
      </c>
      <c r="G62" s="8">
        <f t="shared" si="8"/>
        <v>1.2989999999999999</v>
      </c>
      <c r="H62" s="8">
        <f t="shared" si="8"/>
        <v>0</v>
      </c>
      <c r="I62" s="8">
        <f t="shared" si="8"/>
        <v>0</v>
      </c>
      <c r="J62" s="8">
        <f t="shared" si="8"/>
        <v>4.1334999999999997</v>
      </c>
      <c r="K62" s="8">
        <f t="shared" si="8"/>
        <v>171.76669999999999</v>
      </c>
      <c r="L62" s="8">
        <f t="shared" si="8"/>
        <v>111.12440000000001</v>
      </c>
      <c r="M62" s="8">
        <f t="shared" si="8"/>
        <v>0</v>
      </c>
      <c r="N62" s="8">
        <f t="shared" si="8"/>
        <v>10.5815</v>
      </c>
      <c r="O62" s="8">
        <f t="shared" si="8"/>
        <v>32.573500000000003</v>
      </c>
      <c r="P62" s="8">
        <v>0</v>
      </c>
      <c r="Q62" s="17"/>
    </row>
    <row r="63" spans="1:17" x14ac:dyDescent="0.2">
      <c r="A63" s="15"/>
      <c r="B63" s="17"/>
      <c r="C63" s="6" t="s">
        <v>20</v>
      </c>
      <c r="D63" s="8">
        <f t="shared" ref="D63:O63" si="9">D20+D23+D26+D30+D35+D40+D45+D49+D53+D58</f>
        <v>269.41650000000004</v>
      </c>
      <c r="E63" s="8">
        <f t="shared" si="9"/>
        <v>27.049999999999997</v>
      </c>
      <c r="F63" s="8">
        <f t="shared" si="9"/>
        <v>36.671999999999997</v>
      </c>
      <c r="G63" s="8">
        <f t="shared" si="9"/>
        <v>3.0349999999999997</v>
      </c>
      <c r="H63" s="8">
        <f t="shared" si="9"/>
        <v>2.06</v>
      </c>
      <c r="I63" s="8">
        <f t="shared" si="9"/>
        <v>8.8149999999999995</v>
      </c>
      <c r="J63" s="8">
        <f t="shared" si="9"/>
        <v>13.4565</v>
      </c>
      <c r="K63" s="8">
        <f t="shared" si="9"/>
        <v>8.1663999999999994</v>
      </c>
      <c r="L63" s="8">
        <f t="shared" si="9"/>
        <v>169.70499999999998</v>
      </c>
      <c r="M63" s="8">
        <f t="shared" si="9"/>
        <v>2.07E-2</v>
      </c>
      <c r="N63" s="8">
        <f t="shared" si="9"/>
        <v>0.1069</v>
      </c>
      <c r="O63" s="8">
        <f t="shared" si="9"/>
        <v>0.32900000000000001</v>
      </c>
      <c r="P63" s="8">
        <v>0</v>
      </c>
      <c r="Q63" s="17"/>
    </row>
    <row r="64" spans="1:17" ht="20.399999999999999" x14ac:dyDescent="0.2">
      <c r="A64" s="15"/>
      <c r="B64" s="17"/>
      <c r="C64" s="6" t="s">
        <v>101</v>
      </c>
      <c r="D64" s="8">
        <f t="shared" ref="D64:O64" si="10">D31+D36</f>
        <v>3.7240000000000002</v>
      </c>
      <c r="E64" s="8">
        <f t="shared" si="10"/>
        <v>0</v>
      </c>
      <c r="F64" s="8">
        <f t="shared" si="10"/>
        <v>3.7240000000000002</v>
      </c>
      <c r="G64" s="8">
        <f t="shared" si="10"/>
        <v>0</v>
      </c>
      <c r="H64" s="8">
        <f t="shared" si="10"/>
        <v>0</v>
      </c>
      <c r="I64" s="8">
        <f t="shared" si="10"/>
        <v>0</v>
      </c>
      <c r="J64" s="8">
        <f t="shared" si="10"/>
        <v>0</v>
      </c>
      <c r="K64" s="8">
        <f t="shared" si="10"/>
        <v>0</v>
      </c>
      <c r="L64" s="8">
        <f t="shared" si="10"/>
        <v>0</v>
      </c>
      <c r="M64" s="8">
        <f t="shared" si="10"/>
        <v>0</v>
      </c>
      <c r="N64" s="8">
        <f t="shared" si="10"/>
        <v>0</v>
      </c>
      <c r="O64" s="8">
        <f t="shared" si="10"/>
        <v>0</v>
      </c>
      <c r="P64" s="8">
        <v>0</v>
      </c>
      <c r="Q64" s="17"/>
    </row>
    <row r="65" spans="1:17" x14ac:dyDescent="0.2">
      <c r="A65" s="16" t="s">
        <v>29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x14ac:dyDescent="0.2">
      <c r="A66" s="15" t="s">
        <v>30</v>
      </c>
      <c r="B66" s="15" t="s">
        <v>102</v>
      </c>
      <c r="C66" s="6" t="s">
        <v>17</v>
      </c>
      <c r="D66" s="8">
        <f>D68</f>
        <v>4.827</v>
      </c>
      <c r="E66" s="8">
        <f t="shared" ref="E66:P66" si="11">E68</f>
        <v>0</v>
      </c>
      <c r="F66" s="8">
        <f t="shared" si="11"/>
        <v>0.79400000000000004</v>
      </c>
      <c r="G66" s="8">
        <f t="shared" si="11"/>
        <v>9.2999999999999999E-2</v>
      </c>
      <c r="H66" s="8">
        <f t="shared" si="11"/>
        <v>2.4950000000000001</v>
      </c>
      <c r="I66" s="8">
        <f t="shared" si="11"/>
        <v>1.4450000000000001</v>
      </c>
      <c r="J66" s="8">
        <f t="shared" si="11"/>
        <v>0</v>
      </c>
      <c r="K66" s="8">
        <f t="shared" si="11"/>
        <v>0</v>
      </c>
      <c r="L66" s="8">
        <f t="shared" si="11"/>
        <v>0</v>
      </c>
      <c r="M66" s="8">
        <f t="shared" si="11"/>
        <v>0</v>
      </c>
      <c r="N66" s="8">
        <f t="shared" si="11"/>
        <v>0</v>
      </c>
      <c r="O66" s="8">
        <f t="shared" si="11"/>
        <v>0</v>
      </c>
      <c r="P66" s="8">
        <f t="shared" si="11"/>
        <v>0</v>
      </c>
      <c r="Q66" s="15" t="s">
        <v>31</v>
      </c>
    </row>
    <row r="67" spans="1:17" x14ac:dyDescent="0.2">
      <c r="A67" s="15"/>
      <c r="B67" s="15"/>
      <c r="C67" s="6" t="s">
        <v>19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5"/>
    </row>
    <row r="68" spans="1:17" x14ac:dyDescent="0.2">
      <c r="A68" s="15"/>
      <c r="B68" s="15"/>
      <c r="C68" s="6" t="s">
        <v>20</v>
      </c>
      <c r="D68" s="8">
        <v>4.827</v>
      </c>
      <c r="E68" s="8">
        <v>0</v>
      </c>
      <c r="F68" s="8">
        <v>0.79400000000000004</v>
      </c>
      <c r="G68" s="8">
        <v>9.2999999999999999E-2</v>
      </c>
      <c r="H68" s="8">
        <v>2.4950000000000001</v>
      </c>
      <c r="I68" s="8">
        <v>1.4450000000000001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5"/>
    </row>
    <row r="69" spans="1:17" ht="166.8" customHeight="1" x14ac:dyDescent="0.2">
      <c r="A69" s="15"/>
      <c r="B69" s="15"/>
      <c r="C69" s="6" t="s">
        <v>23</v>
      </c>
      <c r="D69" s="8">
        <v>0.14799999999999999</v>
      </c>
      <c r="E69" s="8">
        <v>0</v>
      </c>
      <c r="F69" s="8">
        <v>0.14799999999999999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5"/>
    </row>
    <row r="70" spans="1:17" ht="14.4" customHeight="1" x14ac:dyDescent="0.2">
      <c r="A70" s="15" t="s">
        <v>98</v>
      </c>
      <c r="B70" s="15" t="s">
        <v>100</v>
      </c>
      <c r="C70" s="6" t="s">
        <v>17</v>
      </c>
      <c r="D70" s="8">
        <f>D72</f>
        <v>17.062999999999999</v>
      </c>
      <c r="E70" s="8">
        <f>E72</f>
        <v>0.5</v>
      </c>
      <c r="F70" s="8">
        <f>F72</f>
        <v>10.191000000000001</v>
      </c>
      <c r="G70" s="8">
        <v>0</v>
      </c>
      <c r="H70" s="8">
        <f>H72</f>
        <v>5.4720000000000004</v>
      </c>
      <c r="I70" s="8">
        <f>I72</f>
        <v>0.9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 t="s">
        <v>18</v>
      </c>
      <c r="Q70" s="15" t="s">
        <v>120</v>
      </c>
    </row>
    <row r="71" spans="1:17" x14ac:dyDescent="0.2">
      <c r="A71" s="15"/>
      <c r="B71" s="15"/>
      <c r="C71" s="6" t="s">
        <v>19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5"/>
    </row>
    <row r="72" spans="1:17" x14ac:dyDescent="0.2">
      <c r="A72" s="15"/>
      <c r="B72" s="15"/>
      <c r="C72" s="6" t="s">
        <v>20</v>
      </c>
      <c r="D72" s="8">
        <v>17.062999999999999</v>
      </c>
      <c r="E72" s="8">
        <v>0.5</v>
      </c>
      <c r="F72" s="8">
        <v>10.191000000000001</v>
      </c>
      <c r="G72" s="8">
        <v>0</v>
      </c>
      <c r="H72" s="8">
        <v>5.4720000000000004</v>
      </c>
      <c r="I72" s="8">
        <v>0.9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5"/>
    </row>
    <row r="73" spans="1:17" ht="111.6" customHeight="1" x14ac:dyDescent="0.2">
      <c r="A73" s="15"/>
      <c r="B73" s="15"/>
      <c r="C73" s="6" t="s">
        <v>23</v>
      </c>
      <c r="D73" s="8">
        <v>1.544</v>
      </c>
      <c r="E73" s="8">
        <v>0</v>
      </c>
      <c r="F73" s="8">
        <v>1.544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5"/>
    </row>
    <row r="74" spans="1:17" x14ac:dyDescent="0.2">
      <c r="A74" s="15" t="s">
        <v>32</v>
      </c>
      <c r="B74" s="17"/>
      <c r="C74" s="6" t="s">
        <v>17</v>
      </c>
      <c r="D74" s="8">
        <f>D76</f>
        <v>21.89</v>
      </c>
      <c r="E74" s="8">
        <f t="shared" ref="E74:P74" si="12">E76</f>
        <v>0.5</v>
      </c>
      <c r="F74" s="8">
        <f t="shared" si="12"/>
        <v>10.985000000000001</v>
      </c>
      <c r="G74" s="8">
        <f t="shared" si="12"/>
        <v>9.2999999999999999E-2</v>
      </c>
      <c r="H74" s="8">
        <f t="shared" si="12"/>
        <v>7.9670000000000005</v>
      </c>
      <c r="I74" s="8">
        <f t="shared" si="12"/>
        <v>2.3450000000000002</v>
      </c>
      <c r="J74" s="8">
        <f t="shared" si="12"/>
        <v>0</v>
      </c>
      <c r="K74" s="8">
        <f t="shared" si="12"/>
        <v>0</v>
      </c>
      <c r="L74" s="8">
        <f t="shared" si="12"/>
        <v>0</v>
      </c>
      <c r="M74" s="8">
        <f t="shared" si="12"/>
        <v>0</v>
      </c>
      <c r="N74" s="8">
        <f t="shared" si="12"/>
        <v>0</v>
      </c>
      <c r="O74" s="8">
        <f t="shared" si="12"/>
        <v>0</v>
      </c>
      <c r="P74" s="8">
        <f t="shared" si="12"/>
        <v>0</v>
      </c>
      <c r="Q74" s="12"/>
    </row>
    <row r="75" spans="1:17" x14ac:dyDescent="0.2">
      <c r="A75" s="15"/>
      <c r="B75" s="17"/>
      <c r="C75" s="6" t="s">
        <v>19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2"/>
    </row>
    <row r="76" spans="1:17" x14ac:dyDescent="0.2">
      <c r="A76" s="15"/>
      <c r="B76" s="17"/>
      <c r="C76" s="6" t="s">
        <v>20</v>
      </c>
      <c r="D76" s="8">
        <f t="shared" ref="D76:P76" si="13">D68+D72</f>
        <v>21.89</v>
      </c>
      <c r="E76" s="8">
        <f t="shared" si="13"/>
        <v>0.5</v>
      </c>
      <c r="F76" s="8">
        <f t="shared" si="13"/>
        <v>10.985000000000001</v>
      </c>
      <c r="G76" s="8">
        <f t="shared" si="13"/>
        <v>9.2999999999999999E-2</v>
      </c>
      <c r="H76" s="8">
        <f t="shared" si="13"/>
        <v>7.9670000000000005</v>
      </c>
      <c r="I76" s="8">
        <f t="shared" si="13"/>
        <v>2.3450000000000002</v>
      </c>
      <c r="J76" s="8">
        <f t="shared" si="13"/>
        <v>0</v>
      </c>
      <c r="K76" s="8">
        <f t="shared" si="13"/>
        <v>0</v>
      </c>
      <c r="L76" s="8">
        <f t="shared" si="13"/>
        <v>0</v>
      </c>
      <c r="M76" s="8">
        <f t="shared" si="13"/>
        <v>0</v>
      </c>
      <c r="N76" s="8">
        <f t="shared" si="13"/>
        <v>0</v>
      </c>
      <c r="O76" s="8">
        <f t="shared" si="13"/>
        <v>0</v>
      </c>
      <c r="P76" s="8">
        <f t="shared" si="13"/>
        <v>0</v>
      </c>
      <c r="Q76" s="12"/>
    </row>
    <row r="77" spans="1:17" ht="20.399999999999999" x14ac:dyDescent="0.2">
      <c r="A77" s="15"/>
      <c r="B77" s="17"/>
      <c r="C77" s="6" t="s">
        <v>23</v>
      </c>
      <c r="D77" s="8">
        <v>1.6919999999999999</v>
      </c>
      <c r="E77" s="8">
        <v>0</v>
      </c>
      <c r="F77" s="8">
        <v>1.6919999999999999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2"/>
    </row>
    <row r="78" spans="1:17" x14ac:dyDescent="0.2">
      <c r="A78" s="16" t="s">
        <v>33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x14ac:dyDescent="0.2">
      <c r="A79" s="15" t="s">
        <v>115</v>
      </c>
      <c r="B79" s="15" t="s">
        <v>67</v>
      </c>
      <c r="C79" s="13" t="s">
        <v>17</v>
      </c>
      <c r="D79" s="8">
        <f>D82+D81</f>
        <v>3.95</v>
      </c>
      <c r="E79" s="8">
        <f t="shared" ref="E79" si="14">E82+E81</f>
        <v>3.95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5" t="s">
        <v>125</v>
      </c>
    </row>
    <row r="80" spans="1:17" x14ac:dyDescent="0.2">
      <c r="A80" s="15"/>
      <c r="B80" s="15"/>
      <c r="C80" s="13" t="s">
        <v>19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5"/>
    </row>
    <row r="81" spans="1:17" x14ac:dyDescent="0.2">
      <c r="A81" s="15"/>
      <c r="B81" s="15"/>
      <c r="C81" s="13" t="s">
        <v>22</v>
      </c>
      <c r="D81" s="8">
        <v>1.95</v>
      </c>
      <c r="E81" s="8">
        <v>1.95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5"/>
    </row>
    <row r="82" spans="1:17" ht="34.200000000000003" customHeight="1" x14ac:dyDescent="0.2">
      <c r="A82" s="15"/>
      <c r="B82" s="15"/>
      <c r="C82" s="13" t="s">
        <v>20</v>
      </c>
      <c r="D82" s="8">
        <v>2</v>
      </c>
      <c r="E82" s="8">
        <v>2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5"/>
    </row>
    <row r="83" spans="1:17" x14ac:dyDescent="0.2">
      <c r="A83" s="15" t="s">
        <v>103</v>
      </c>
      <c r="B83" s="15" t="s">
        <v>25</v>
      </c>
      <c r="C83" s="13" t="s">
        <v>17</v>
      </c>
      <c r="D83" s="8">
        <v>2.79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2.79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5" t="s">
        <v>104</v>
      </c>
    </row>
    <row r="84" spans="1:17" x14ac:dyDescent="0.2">
      <c r="A84" s="15"/>
      <c r="B84" s="15"/>
      <c r="C84" s="13" t="s">
        <v>19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5"/>
    </row>
    <row r="85" spans="1:17" ht="73.8" customHeight="1" x14ac:dyDescent="0.2">
      <c r="A85" s="15"/>
      <c r="B85" s="15"/>
      <c r="C85" s="13" t="s">
        <v>20</v>
      </c>
      <c r="D85" s="8">
        <v>2.79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2.79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5"/>
    </row>
    <row r="86" spans="1:17" x14ac:dyDescent="0.2">
      <c r="A86" s="15" t="s">
        <v>68</v>
      </c>
      <c r="B86" s="15" t="s">
        <v>25</v>
      </c>
      <c r="C86" s="13" t="s">
        <v>17</v>
      </c>
      <c r="D86" s="8">
        <v>100.84059999999999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41.815800000000003</v>
      </c>
      <c r="K86" s="8">
        <v>59.024799999999999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5" t="s">
        <v>69</v>
      </c>
    </row>
    <row r="87" spans="1:17" x14ac:dyDescent="0.2">
      <c r="A87" s="15"/>
      <c r="B87" s="15"/>
      <c r="C87" s="13" t="s">
        <v>19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5"/>
    </row>
    <row r="88" spans="1:17" ht="72.599999999999994" customHeight="1" x14ac:dyDescent="0.2">
      <c r="A88" s="15"/>
      <c r="B88" s="15"/>
      <c r="C88" s="13" t="s">
        <v>20</v>
      </c>
      <c r="D88" s="8">
        <v>100.84059999999999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41.815800000000003</v>
      </c>
      <c r="K88" s="8">
        <v>59.024799999999999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5"/>
    </row>
    <row r="89" spans="1:17" ht="14.4" customHeight="1" x14ac:dyDescent="0.2">
      <c r="A89" s="15" t="s">
        <v>70</v>
      </c>
      <c r="B89" s="15" t="s">
        <v>25</v>
      </c>
      <c r="C89" s="13" t="s">
        <v>17</v>
      </c>
      <c r="D89" s="8">
        <f t="shared" ref="D89:P89" si="15">D92+D91</f>
        <v>31.9</v>
      </c>
      <c r="E89" s="8">
        <f t="shared" si="15"/>
        <v>0</v>
      </c>
      <c r="F89" s="8">
        <f t="shared" si="15"/>
        <v>0</v>
      </c>
      <c r="G89" s="8">
        <f t="shared" si="15"/>
        <v>0</v>
      </c>
      <c r="H89" s="8">
        <f t="shared" si="15"/>
        <v>0</v>
      </c>
      <c r="I89" s="8">
        <f t="shared" si="15"/>
        <v>0</v>
      </c>
      <c r="J89" s="8">
        <f t="shared" si="15"/>
        <v>31.7</v>
      </c>
      <c r="K89" s="8">
        <f t="shared" si="15"/>
        <v>0.2</v>
      </c>
      <c r="L89" s="8">
        <f t="shared" si="15"/>
        <v>0</v>
      </c>
      <c r="M89" s="8">
        <f t="shared" si="15"/>
        <v>0</v>
      </c>
      <c r="N89" s="8">
        <f t="shared" si="15"/>
        <v>0</v>
      </c>
      <c r="O89" s="8">
        <f t="shared" si="15"/>
        <v>0</v>
      </c>
      <c r="P89" s="8">
        <f t="shared" si="15"/>
        <v>0</v>
      </c>
      <c r="Q89" s="15" t="s">
        <v>121</v>
      </c>
    </row>
    <row r="90" spans="1:17" x14ac:dyDescent="0.2">
      <c r="A90" s="15"/>
      <c r="B90" s="15"/>
      <c r="C90" s="13" t="s">
        <v>19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5"/>
    </row>
    <row r="91" spans="1:17" x14ac:dyDescent="0.2">
      <c r="A91" s="15"/>
      <c r="B91" s="15"/>
      <c r="C91" s="13" t="s">
        <v>22</v>
      </c>
      <c r="D91" s="8">
        <v>24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24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5"/>
    </row>
    <row r="92" spans="1:17" ht="71.400000000000006" customHeight="1" x14ac:dyDescent="0.2">
      <c r="A92" s="15"/>
      <c r="B92" s="15"/>
      <c r="C92" s="13" t="s">
        <v>20</v>
      </c>
      <c r="D92" s="8">
        <v>7.9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7.7</v>
      </c>
      <c r="K92" s="8">
        <v>0.2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5"/>
    </row>
    <row r="93" spans="1:17" x14ac:dyDescent="0.2">
      <c r="A93" s="15" t="s">
        <v>34</v>
      </c>
      <c r="B93" s="17"/>
      <c r="C93" s="13" t="s">
        <v>17</v>
      </c>
      <c r="D93" s="8">
        <f>D96+D95</f>
        <v>139.48060000000001</v>
      </c>
      <c r="E93" s="8">
        <f t="shared" ref="E93:P93" si="16">E96+E95</f>
        <v>3.95</v>
      </c>
      <c r="F93" s="8">
        <f t="shared" si="16"/>
        <v>0</v>
      </c>
      <c r="G93" s="8">
        <f t="shared" si="16"/>
        <v>0</v>
      </c>
      <c r="H93" s="8">
        <f t="shared" si="16"/>
        <v>0</v>
      </c>
      <c r="I93" s="8">
        <f t="shared" si="16"/>
        <v>0</v>
      </c>
      <c r="J93" s="8">
        <f t="shared" si="16"/>
        <v>76.305800000000005</v>
      </c>
      <c r="K93" s="8">
        <f t="shared" si="16"/>
        <v>59.224800000000002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8">
        <f t="shared" si="16"/>
        <v>0</v>
      </c>
      <c r="P93" s="8">
        <f t="shared" si="16"/>
        <v>0</v>
      </c>
      <c r="Q93" s="16"/>
    </row>
    <row r="94" spans="1:17" x14ac:dyDescent="0.2">
      <c r="A94" s="15"/>
      <c r="B94" s="17"/>
      <c r="C94" s="13" t="s">
        <v>19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6"/>
    </row>
    <row r="95" spans="1:17" x14ac:dyDescent="0.2">
      <c r="A95" s="15"/>
      <c r="B95" s="17"/>
      <c r="C95" s="13" t="s">
        <v>22</v>
      </c>
      <c r="D95" s="8">
        <f t="shared" ref="D95:P95" si="17">D81+D91</f>
        <v>25.95</v>
      </c>
      <c r="E95" s="8">
        <f t="shared" si="17"/>
        <v>1.95</v>
      </c>
      <c r="F95" s="8">
        <f t="shared" si="17"/>
        <v>0</v>
      </c>
      <c r="G95" s="8">
        <f t="shared" si="17"/>
        <v>0</v>
      </c>
      <c r="H95" s="8">
        <f t="shared" si="17"/>
        <v>0</v>
      </c>
      <c r="I95" s="8">
        <f t="shared" si="17"/>
        <v>0</v>
      </c>
      <c r="J95" s="8">
        <f t="shared" si="17"/>
        <v>24</v>
      </c>
      <c r="K95" s="8">
        <f t="shared" si="17"/>
        <v>0</v>
      </c>
      <c r="L95" s="8">
        <f t="shared" si="17"/>
        <v>0</v>
      </c>
      <c r="M95" s="8">
        <f t="shared" si="17"/>
        <v>0</v>
      </c>
      <c r="N95" s="8">
        <f t="shared" si="17"/>
        <v>0</v>
      </c>
      <c r="O95" s="8">
        <f t="shared" si="17"/>
        <v>0</v>
      </c>
      <c r="P95" s="8">
        <f t="shared" si="17"/>
        <v>0</v>
      </c>
      <c r="Q95" s="16"/>
    </row>
    <row r="96" spans="1:17" x14ac:dyDescent="0.2">
      <c r="A96" s="15"/>
      <c r="B96" s="17"/>
      <c r="C96" s="13" t="s">
        <v>20</v>
      </c>
      <c r="D96" s="8">
        <f t="shared" ref="D96:P96" si="18">D82+D85+D88+D92</f>
        <v>113.53060000000001</v>
      </c>
      <c r="E96" s="8">
        <f t="shared" si="18"/>
        <v>2</v>
      </c>
      <c r="F96" s="8">
        <f t="shared" si="18"/>
        <v>0</v>
      </c>
      <c r="G96" s="8">
        <f t="shared" si="18"/>
        <v>0</v>
      </c>
      <c r="H96" s="8">
        <f t="shared" si="18"/>
        <v>0</v>
      </c>
      <c r="I96" s="8">
        <f t="shared" si="18"/>
        <v>0</v>
      </c>
      <c r="J96" s="8">
        <f t="shared" si="18"/>
        <v>52.305800000000005</v>
      </c>
      <c r="K96" s="8">
        <f t="shared" si="18"/>
        <v>59.224800000000002</v>
      </c>
      <c r="L96" s="8">
        <f t="shared" si="18"/>
        <v>0</v>
      </c>
      <c r="M96" s="8">
        <f t="shared" si="18"/>
        <v>0</v>
      </c>
      <c r="N96" s="8">
        <f t="shared" si="18"/>
        <v>0</v>
      </c>
      <c r="O96" s="8">
        <f t="shared" si="18"/>
        <v>0</v>
      </c>
      <c r="P96" s="8">
        <f t="shared" si="18"/>
        <v>0</v>
      </c>
      <c r="Q96" s="16"/>
    </row>
    <row r="97" spans="1:17" x14ac:dyDescent="0.2">
      <c r="A97" s="16" t="s">
        <v>35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x14ac:dyDescent="0.2">
      <c r="A98" s="15" t="s">
        <v>71</v>
      </c>
      <c r="B98" s="15" t="s">
        <v>21</v>
      </c>
      <c r="C98" s="6" t="s">
        <v>17</v>
      </c>
      <c r="D98" s="8">
        <f>D101+D100</f>
        <v>69.411000000000001</v>
      </c>
      <c r="E98" s="8">
        <f t="shared" ref="E98:O98" si="19">E101+E100</f>
        <v>60.469000000000001</v>
      </c>
      <c r="F98" s="8">
        <f t="shared" si="19"/>
        <v>8.9420000000000002</v>
      </c>
      <c r="G98" s="8">
        <f t="shared" si="19"/>
        <v>0</v>
      </c>
      <c r="H98" s="8">
        <f t="shared" si="19"/>
        <v>0</v>
      </c>
      <c r="I98" s="8">
        <f t="shared" si="19"/>
        <v>0</v>
      </c>
      <c r="J98" s="8">
        <f t="shared" si="19"/>
        <v>0</v>
      </c>
      <c r="K98" s="8">
        <f t="shared" si="19"/>
        <v>0</v>
      </c>
      <c r="L98" s="8">
        <f t="shared" si="19"/>
        <v>0</v>
      </c>
      <c r="M98" s="8">
        <f t="shared" si="19"/>
        <v>0</v>
      </c>
      <c r="N98" s="8">
        <f t="shared" si="19"/>
        <v>0</v>
      </c>
      <c r="O98" s="8">
        <f t="shared" si="19"/>
        <v>0</v>
      </c>
      <c r="P98" s="8">
        <v>0</v>
      </c>
      <c r="Q98" s="15" t="s">
        <v>72</v>
      </c>
    </row>
    <row r="99" spans="1:17" x14ac:dyDescent="0.2">
      <c r="A99" s="15"/>
      <c r="B99" s="15"/>
      <c r="C99" s="6" t="s">
        <v>19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5"/>
    </row>
    <row r="100" spans="1:17" x14ac:dyDescent="0.2">
      <c r="A100" s="15"/>
      <c r="B100" s="15"/>
      <c r="C100" s="6" t="s">
        <v>22</v>
      </c>
      <c r="D100" s="8">
        <v>57.069000000000003</v>
      </c>
      <c r="E100" s="8">
        <v>57.069000000000003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5"/>
    </row>
    <row r="101" spans="1:17" ht="24" customHeight="1" x14ac:dyDescent="0.2">
      <c r="A101" s="15"/>
      <c r="B101" s="15"/>
      <c r="C101" s="6" t="s">
        <v>20</v>
      </c>
      <c r="D101" s="8">
        <v>12.342000000000001</v>
      </c>
      <c r="E101" s="8">
        <v>3.4</v>
      </c>
      <c r="F101" s="8">
        <v>8.9420000000000002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5"/>
    </row>
    <row r="102" spans="1:17" x14ac:dyDescent="0.2">
      <c r="A102" s="15" t="s">
        <v>116</v>
      </c>
      <c r="B102" s="15" t="s">
        <v>21</v>
      </c>
      <c r="C102" s="6" t="s">
        <v>17</v>
      </c>
      <c r="D102" s="8">
        <f>D105+D104</f>
        <v>226.08</v>
      </c>
      <c r="E102" s="8">
        <f t="shared" ref="E102:P102" si="20">E105+E104</f>
        <v>16.016999999999999</v>
      </c>
      <c r="F102" s="8">
        <f t="shared" si="20"/>
        <v>207.41399999999999</v>
      </c>
      <c r="G102" s="8">
        <f t="shared" si="20"/>
        <v>2.649</v>
      </c>
      <c r="H102" s="8">
        <f t="shared" si="20"/>
        <v>0</v>
      </c>
      <c r="I102" s="8">
        <f t="shared" si="20"/>
        <v>0</v>
      </c>
      <c r="J102" s="8">
        <f t="shared" si="20"/>
        <v>0</v>
      </c>
      <c r="K102" s="8">
        <f t="shared" si="20"/>
        <v>0</v>
      </c>
      <c r="L102" s="8">
        <f t="shared" si="20"/>
        <v>0</v>
      </c>
      <c r="M102" s="8">
        <f t="shared" si="20"/>
        <v>0</v>
      </c>
      <c r="N102" s="8">
        <f t="shared" si="20"/>
        <v>0</v>
      </c>
      <c r="O102" s="8">
        <f t="shared" si="20"/>
        <v>0</v>
      </c>
      <c r="P102" s="8">
        <f t="shared" si="20"/>
        <v>0</v>
      </c>
      <c r="Q102" s="15" t="s">
        <v>105</v>
      </c>
    </row>
    <row r="103" spans="1:17" x14ac:dyDescent="0.2">
      <c r="A103" s="15"/>
      <c r="B103" s="15"/>
      <c r="C103" s="6" t="s">
        <v>19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5"/>
    </row>
    <row r="104" spans="1:17" x14ac:dyDescent="0.2">
      <c r="A104" s="15"/>
      <c r="B104" s="15"/>
      <c r="C104" s="6" t="s">
        <v>22</v>
      </c>
      <c r="D104" s="8">
        <v>199.68</v>
      </c>
      <c r="E104" s="8">
        <v>4.617</v>
      </c>
      <c r="F104" s="8">
        <v>192.41399999999999</v>
      </c>
      <c r="G104" s="8">
        <v>2.649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5"/>
    </row>
    <row r="105" spans="1:17" x14ac:dyDescent="0.2">
      <c r="A105" s="15"/>
      <c r="B105" s="15"/>
      <c r="C105" s="6" t="s">
        <v>20</v>
      </c>
      <c r="D105" s="8">
        <v>26.4</v>
      </c>
      <c r="E105" s="8">
        <v>11.4</v>
      </c>
      <c r="F105" s="8">
        <v>15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5"/>
    </row>
    <row r="106" spans="1:17" ht="20.399999999999999" x14ac:dyDescent="0.2">
      <c r="A106" s="15"/>
      <c r="B106" s="15"/>
      <c r="C106" s="6" t="s">
        <v>101</v>
      </c>
      <c r="D106" s="8">
        <v>2.35</v>
      </c>
      <c r="E106" s="8">
        <v>0</v>
      </c>
      <c r="F106" s="8">
        <v>2.35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5"/>
    </row>
    <row r="107" spans="1:17" x14ac:dyDescent="0.2">
      <c r="A107" s="15" t="s">
        <v>95</v>
      </c>
      <c r="B107" s="15" t="s">
        <v>21</v>
      </c>
      <c r="C107" s="6" t="s">
        <v>17</v>
      </c>
      <c r="D107" s="8">
        <v>138.61699999999999</v>
      </c>
      <c r="E107" s="8">
        <v>68</v>
      </c>
      <c r="F107" s="8">
        <v>70.617000000000004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5" t="s">
        <v>73</v>
      </c>
    </row>
    <row r="108" spans="1:17" x14ac:dyDescent="0.2">
      <c r="A108" s="15"/>
      <c r="B108" s="15"/>
      <c r="C108" s="6" t="s">
        <v>19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5"/>
    </row>
    <row r="109" spans="1:17" x14ac:dyDescent="0.2">
      <c r="A109" s="15"/>
      <c r="B109" s="15"/>
      <c r="C109" s="6" t="s">
        <v>27</v>
      </c>
      <c r="D109" s="8">
        <v>70.617000000000004</v>
      </c>
      <c r="E109" s="8">
        <v>0</v>
      </c>
      <c r="F109" s="8">
        <v>70.617000000000004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5"/>
    </row>
    <row r="110" spans="1:17" ht="30.6" customHeight="1" x14ac:dyDescent="0.2">
      <c r="A110" s="15"/>
      <c r="B110" s="15"/>
      <c r="C110" s="6" t="s">
        <v>20</v>
      </c>
      <c r="D110" s="8">
        <v>68</v>
      </c>
      <c r="E110" s="8">
        <v>68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5"/>
    </row>
    <row r="111" spans="1:17" x14ac:dyDescent="0.2">
      <c r="A111" s="15" t="s">
        <v>74</v>
      </c>
      <c r="B111" s="15" t="s">
        <v>36</v>
      </c>
      <c r="C111" s="6" t="s">
        <v>17</v>
      </c>
      <c r="D111" s="8">
        <v>2.4E-2</v>
      </c>
      <c r="E111" s="8">
        <v>0</v>
      </c>
      <c r="F111" s="8">
        <v>0</v>
      </c>
      <c r="G111" s="8">
        <v>0</v>
      </c>
      <c r="H111" s="8">
        <v>2.4E-2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5" t="s">
        <v>37</v>
      </c>
    </row>
    <row r="112" spans="1:17" x14ac:dyDescent="0.2">
      <c r="A112" s="15"/>
      <c r="B112" s="15"/>
      <c r="C112" s="6" t="s">
        <v>19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5"/>
    </row>
    <row r="113" spans="1:17" ht="42" customHeight="1" x14ac:dyDescent="0.2">
      <c r="A113" s="15"/>
      <c r="B113" s="15"/>
      <c r="C113" s="6" t="s">
        <v>20</v>
      </c>
      <c r="D113" s="8">
        <v>2.4E-2</v>
      </c>
      <c r="E113" s="8">
        <v>0</v>
      </c>
      <c r="F113" s="8">
        <v>0</v>
      </c>
      <c r="G113" s="8">
        <v>0</v>
      </c>
      <c r="H113" s="8">
        <v>2.4E-2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15"/>
    </row>
    <row r="114" spans="1:17" x14ac:dyDescent="0.2">
      <c r="A114" s="15" t="s">
        <v>75</v>
      </c>
      <c r="B114" s="15" t="s">
        <v>25</v>
      </c>
      <c r="C114" s="6" t="s">
        <v>17</v>
      </c>
      <c r="D114" s="8">
        <f>D118+D117+D116</f>
        <v>88.716200000000001</v>
      </c>
      <c r="E114" s="8">
        <f t="shared" ref="E114:P114" si="21">E118+E117+E116</f>
        <v>0</v>
      </c>
      <c r="F114" s="8">
        <f t="shared" si="21"/>
        <v>0</v>
      </c>
      <c r="G114" s="8">
        <f t="shared" si="21"/>
        <v>0</v>
      </c>
      <c r="H114" s="8">
        <f t="shared" si="21"/>
        <v>0</v>
      </c>
      <c r="I114" s="8">
        <f t="shared" si="21"/>
        <v>0</v>
      </c>
      <c r="J114" s="8">
        <f t="shared" si="21"/>
        <v>36.901399999999995</v>
      </c>
      <c r="K114" s="8">
        <f t="shared" si="21"/>
        <v>41.763799999999996</v>
      </c>
      <c r="L114" s="8">
        <f t="shared" si="21"/>
        <v>0</v>
      </c>
      <c r="M114" s="8">
        <f t="shared" si="21"/>
        <v>10.051</v>
      </c>
      <c r="N114" s="8">
        <f t="shared" si="21"/>
        <v>0</v>
      </c>
      <c r="O114" s="8">
        <f t="shared" si="21"/>
        <v>0</v>
      </c>
      <c r="P114" s="8">
        <f t="shared" si="21"/>
        <v>0</v>
      </c>
      <c r="Q114" s="15" t="s">
        <v>76</v>
      </c>
    </row>
    <row r="115" spans="1:17" x14ac:dyDescent="0.2">
      <c r="A115" s="15"/>
      <c r="B115" s="15"/>
      <c r="C115" s="6" t="s">
        <v>19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5"/>
    </row>
    <row r="116" spans="1:17" x14ac:dyDescent="0.2">
      <c r="A116" s="15"/>
      <c r="B116" s="15"/>
      <c r="C116" s="6" t="s">
        <v>27</v>
      </c>
      <c r="D116" s="8">
        <v>33.355899999999998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33.355899999999998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5"/>
    </row>
    <row r="117" spans="1:17" x14ac:dyDescent="0.2">
      <c r="A117" s="15"/>
      <c r="B117" s="15"/>
      <c r="C117" s="6" t="s">
        <v>22</v>
      </c>
      <c r="D117" s="8">
        <v>38.853400000000001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25.589099999999998</v>
      </c>
      <c r="K117" s="8">
        <v>3.7309000000000001</v>
      </c>
      <c r="L117" s="8">
        <v>0</v>
      </c>
      <c r="M117" s="8">
        <v>9.5334000000000003</v>
      </c>
      <c r="N117" s="8">
        <v>0</v>
      </c>
      <c r="O117" s="8">
        <v>0</v>
      </c>
      <c r="P117" s="8">
        <v>0</v>
      </c>
      <c r="Q117" s="15"/>
    </row>
    <row r="118" spans="1:17" ht="53.4" customHeight="1" x14ac:dyDescent="0.2">
      <c r="A118" s="15"/>
      <c r="B118" s="15"/>
      <c r="C118" s="6" t="s">
        <v>20</v>
      </c>
      <c r="D118" s="8">
        <v>16.506900000000002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11.3123</v>
      </c>
      <c r="K118" s="8">
        <v>4.6769999999999996</v>
      </c>
      <c r="L118" s="8">
        <v>0</v>
      </c>
      <c r="M118" s="8">
        <v>0.51759999999999995</v>
      </c>
      <c r="N118" s="8">
        <v>0</v>
      </c>
      <c r="O118" s="8">
        <v>0</v>
      </c>
      <c r="P118" s="8">
        <v>0</v>
      </c>
      <c r="Q118" s="15"/>
    </row>
    <row r="119" spans="1:17" x14ac:dyDescent="0.2">
      <c r="A119" s="15" t="s">
        <v>77</v>
      </c>
      <c r="B119" s="15" t="s">
        <v>25</v>
      </c>
      <c r="C119" s="6" t="s">
        <v>17</v>
      </c>
      <c r="D119" s="8">
        <f>D123+D122+D121</f>
        <v>285.41230000000002</v>
      </c>
      <c r="E119" s="8">
        <f t="shared" ref="E119:P119" si="22">E123+E122+E121</f>
        <v>0</v>
      </c>
      <c r="F119" s="8">
        <f t="shared" si="22"/>
        <v>0</v>
      </c>
      <c r="G119" s="8">
        <f t="shared" si="22"/>
        <v>0</v>
      </c>
      <c r="H119" s="8">
        <f t="shared" si="22"/>
        <v>0</v>
      </c>
      <c r="I119" s="8">
        <f t="shared" si="22"/>
        <v>0</v>
      </c>
      <c r="J119" s="8">
        <f t="shared" si="22"/>
        <v>0</v>
      </c>
      <c r="K119" s="8">
        <f t="shared" si="22"/>
        <v>148.88049999999998</v>
      </c>
      <c r="L119" s="8">
        <f t="shared" si="22"/>
        <v>136.4606</v>
      </c>
      <c r="M119" s="8">
        <f t="shared" si="22"/>
        <v>7.1199999999999999E-2</v>
      </c>
      <c r="N119" s="8">
        <f t="shared" si="22"/>
        <v>0</v>
      </c>
      <c r="O119" s="8">
        <f t="shared" si="22"/>
        <v>0</v>
      </c>
      <c r="P119" s="8">
        <f t="shared" si="22"/>
        <v>0</v>
      </c>
      <c r="Q119" s="15" t="s">
        <v>78</v>
      </c>
    </row>
    <row r="120" spans="1:17" x14ac:dyDescent="0.2">
      <c r="A120" s="15"/>
      <c r="B120" s="15"/>
      <c r="C120" s="6" t="s">
        <v>19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5"/>
    </row>
    <row r="121" spans="1:17" x14ac:dyDescent="0.2">
      <c r="A121" s="15"/>
      <c r="B121" s="15"/>
      <c r="C121" s="6" t="s">
        <v>27</v>
      </c>
      <c r="D121" s="8">
        <v>208.2672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118.7873</v>
      </c>
      <c r="L121" s="8">
        <v>89.479900000000001</v>
      </c>
      <c r="M121" s="8">
        <v>0</v>
      </c>
      <c r="N121" s="8">
        <v>0</v>
      </c>
      <c r="O121" s="8">
        <v>0</v>
      </c>
      <c r="P121" s="8">
        <v>0</v>
      </c>
      <c r="Q121" s="15"/>
    </row>
    <row r="122" spans="1:17" x14ac:dyDescent="0.2">
      <c r="A122" s="15"/>
      <c r="B122" s="15"/>
      <c r="C122" s="6" t="s">
        <v>22</v>
      </c>
      <c r="D122" s="8">
        <v>62.126600000000003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20.962499999999999</v>
      </c>
      <c r="L122" s="8">
        <v>41.164099999999998</v>
      </c>
      <c r="M122" s="8">
        <v>0</v>
      </c>
      <c r="N122" s="8">
        <v>0</v>
      </c>
      <c r="O122" s="8">
        <v>0</v>
      </c>
      <c r="P122" s="8">
        <v>0</v>
      </c>
      <c r="Q122" s="15"/>
    </row>
    <row r="123" spans="1:17" ht="55.8" customHeight="1" x14ac:dyDescent="0.2">
      <c r="A123" s="15"/>
      <c r="B123" s="15"/>
      <c r="C123" s="6" t="s">
        <v>20</v>
      </c>
      <c r="D123" s="8">
        <v>15.0185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9.1306999999999992</v>
      </c>
      <c r="L123" s="8">
        <v>5.8166000000000002</v>
      </c>
      <c r="M123" s="8">
        <v>7.1199999999999999E-2</v>
      </c>
      <c r="N123" s="8">
        <v>0</v>
      </c>
      <c r="O123" s="8">
        <v>0</v>
      </c>
      <c r="P123" s="8">
        <v>0</v>
      </c>
      <c r="Q123" s="15"/>
    </row>
    <row r="124" spans="1:17" x14ac:dyDescent="0.2">
      <c r="A124" s="15" t="s">
        <v>38</v>
      </c>
      <c r="B124" s="15" t="s">
        <v>25</v>
      </c>
      <c r="C124" s="6" t="s">
        <v>17</v>
      </c>
      <c r="D124" s="8">
        <v>7.9870999999999999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7.9870999999999999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5" t="s">
        <v>65</v>
      </c>
    </row>
    <row r="125" spans="1:17" x14ac:dyDescent="0.2">
      <c r="A125" s="15"/>
      <c r="B125" s="15"/>
      <c r="C125" s="6" t="s">
        <v>19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5"/>
    </row>
    <row r="126" spans="1:17" x14ac:dyDescent="0.2">
      <c r="A126" s="15"/>
      <c r="B126" s="15"/>
      <c r="C126" s="6" t="s">
        <v>27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5"/>
    </row>
    <row r="127" spans="1:17" x14ac:dyDescent="0.2">
      <c r="A127" s="15"/>
      <c r="B127" s="15"/>
      <c r="C127" s="6" t="s">
        <v>22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5"/>
    </row>
    <row r="128" spans="1:17" ht="52.8" customHeight="1" x14ac:dyDescent="0.2">
      <c r="A128" s="15"/>
      <c r="B128" s="15"/>
      <c r="C128" s="6" t="s">
        <v>20</v>
      </c>
      <c r="D128" s="8">
        <v>7.9870999999999999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7.9870999999999999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5"/>
    </row>
    <row r="129" spans="1:17" x14ac:dyDescent="0.2">
      <c r="A129" s="15" t="s">
        <v>39</v>
      </c>
      <c r="B129" s="17"/>
      <c r="C129" s="6" t="s">
        <v>17</v>
      </c>
      <c r="D129" s="8">
        <v>816.24760000000003</v>
      </c>
      <c r="E129" s="8">
        <v>144.48599999999999</v>
      </c>
      <c r="F129" s="8">
        <v>286.97300000000001</v>
      </c>
      <c r="G129" s="8">
        <v>2.649</v>
      </c>
      <c r="H129" s="8">
        <v>2.4E-2</v>
      </c>
      <c r="I129" s="8">
        <v>0</v>
      </c>
      <c r="J129" s="8">
        <v>36.901400000000002</v>
      </c>
      <c r="K129" s="8">
        <v>198.63140000000001</v>
      </c>
      <c r="L129" s="8">
        <v>136.4606</v>
      </c>
      <c r="M129" s="8">
        <v>10.122199999999999</v>
      </c>
      <c r="N129" s="8">
        <v>0</v>
      </c>
      <c r="O129" s="8">
        <v>0</v>
      </c>
      <c r="P129" s="8">
        <v>0</v>
      </c>
      <c r="Q129" s="15"/>
    </row>
    <row r="130" spans="1:17" x14ac:dyDescent="0.2">
      <c r="A130" s="15"/>
      <c r="B130" s="17"/>
      <c r="C130" s="6" t="s">
        <v>19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5"/>
    </row>
    <row r="131" spans="1:17" x14ac:dyDescent="0.2">
      <c r="A131" s="15"/>
      <c r="B131" s="17"/>
      <c r="C131" s="6" t="s">
        <v>27</v>
      </c>
      <c r="D131" s="8">
        <f>D109+D116+D121+D126</f>
        <v>312.24009999999998</v>
      </c>
      <c r="E131" s="8">
        <f t="shared" ref="E131:P131" si="23">E109+E116+E121+E126</f>
        <v>0</v>
      </c>
      <c r="F131" s="8">
        <f t="shared" si="23"/>
        <v>70.617000000000004</v>
      </c>
      <c r="G131" s="8">
        <f t="shared" si="23"/>
        <v>0</v>
      </c>
      <c r="H131" s="8">
        <f t="shared" si="23"/>
        <v>0</v>
      </c>
      <c r="I131" s="8">
        <f t="shared" si="23"/>
        <v>0</v>
      </c>
      <c r="J131" s="8">
        <f t="shared" si="23"/>
        <v>0</v>
      </c>
      <c r="K131" s="8">
        <f t="shared" si="23"/>
        <v>152.14320000000001</v>
      </c>
      <c r="L131" s="8">
        <f t="shared" si="23"/>
        <v>89.479900000000001</v>
      </c>
      <c r="M131" s="8">
        <f t="shared" si="23"/>
        <v>0</v>
      </c>
      <c r="N131" s="8">
        <f t="shared" si="23"/>
        <v>0</v>
      </c>
      <c r="O131" s="8">
        <f t="shared" si="23"/>
        <v>0</v>
      </c>
      <c r="P131" s="8">
        <f t="shared" si="23"/>
        <v>0</v>
      </c>
      <c r="Q131" s="15"/>
    </row>
    <row r="132" spans="1:17" x14ac:dyDescent="0.2">
      <c r="A132" s="15"/>
      <c r="B132" s="17"/>
      <c r="C132" s="6" t="s">
        <v>22</v>
      </c>
      <c r="D132" s="8">
        <f>D100+D104+D117+D122+D127</f>
        <v>357.72900000000004</v>
      </c>
      <c r="E132" s="8">
        <f t="shared" ref="E132:P132" si="24">E100+E104+E117+E122+E127</f>
        <v>61.686</v>
      </c>
      <c r="F132" s="8">
        <f t="shared" si="24"/>
        <v>192.41399999999999</v>
      </c>
      <c r="G132" s="8">
        <f t="shared" si="24"/>
        <v>2.649</v>
      </c>
      <c r="H132" s="8">
        <f t="shared" si="24"/>
        <v>0</v>
      </c>
      <c r="I132" s="8">
        <f t="shared" si="24"/>
        <v>0</v>
      </c>
      <c r="J132" s="8">
        <f t="shared" si="24"/>
        <v>25.589099999999998</v>
      </c>
      <c r="K132" s="8">
        <f t="shared" si="24"/>
        <v>24.693399999999997</v>
      </c>
      <c r="L132" s="8">
        <f t="shared" si="24"/>
        <v>41.164099999999998</v>
      </c>
      <c r="M132" s="8">
        <f t="shared" si="24"/>
        <v>9.5334000000000003</v>
      </c>
      <c r="N132" s="8">
        <f t="shared" si="24"/>
        <v>0</v>
      </c>
      <c r="O132" s="8">
        <f t="shared" si="24"/>
        <v>0</v>
      </c>
      <c r="P132" s="8">
        <f t="shared" si="24"/>
        <v>0</v>
      </c>
      <c r="Q132" s="15"/>
    </row>
    <row r="133" spans="1:17" x14ac:dyDescent="0.2">
      <c r="A133" s="15"/>
      <c r="B133" s="17"/>
      <c r="C133" s="6" t="s">
        <v>20</v>
      </c>
      <c r="D133" s="8">
        <f>D101+D105+D110+D113+D118+D123+D128</f>
        <v>146.27849999999998</v>
      </c>
      <c r="E133" s="8">
        <f t="shared" ref="E133:P133" si="25">E101+E105+E110+E113+E118+E123+E128</f>
        <v>82.8</v>
      </c>
      <c r="F133" s="8">
        <f t="shared" si="25"/>
        <v>23.942</v>
      </c>
      <c r="G133" s="8">
        <f t="shared" si="25"/>
        <v>0</v>
      </c>
      <c r="H133" s="8">
        <f t="shared" si="25"/>
        <v>2.4E-2</v>
      </c>
      <c r="I133" s="8">
        <f t="shared" si="25"/>
        <v>0</v>
      </c>
      <c r="J133" s="8">
        <f t="shared" si="25"/>
        <v>11.3123</v>
      </c>
      <c r="K133" s="8">
        <f t="shared" si="25"/>
        <v>21.794799999999999</v>
      </c>
      <c r="L133" s="8">
        <f t="shared" si="25"/>
        <v>5.8166000000000002</v>
      </c>
      <c r="M133" s="8">
        <f t="shared" si="25"/>
        <v>0.58879999999999999</v>
      </c>
      <c r="N133" s="8">
        <f t="shared" si="25"/>
        <v>0</v>
      </c>
      <c r="O133" s="8">
        <f t="shared" si="25"/>
        <v>0</v>
      </c>
      <c r="P133" s="8">
        <f t="shared" si="25"/>
        <v>0</v>
      </c>
      <c r="Q133" s="15"/>
    </row>
    <row r="134" spans="1:17" ht="20.399999999999999" x14ac:dyDescent="0.2">
      <c r="A134" s="15"/>
      <c r="B134" s="17"/>
      <c r="C134" s="6" t="s">
        <v>101</v>
      </c>
      <c r="D134" s="8">
        <v>2.35</v>
      </c>
      <c r="E134" s="8">
        <v>0</v>
      </c>
      <c r="F134" s="8">
        <v>2.35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5"/>
    </row>
    <row r="135" spans="1:17" x14ac:dyDescent="0.2">
      <c r="A135" s="16" t="s">
        <v>40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 x14ac:dyDescent="0.2">
      <c r="A136" s="15" t="s">
        <v>79</v>
      </c>
      <c r="B136" s="15" t="s">
        <v>100</v>
      </c>
      <c r="C136" s="6" t="s">
        <v>17</v>
      </c>
      <c r="D136" s="8">
        <f>D139+D138</f>
        <v>138.309</v>
      </c>
      <c r="E136" s="8">
        <f t="shared" ref="E136:P136" si="26">E139+E138</f>
        <v>26.533000000000001</v>
      </c>
      <c r="F136" s="8">
        <f t="shared" si="26"/>
        <v>53.597000000000001</v>
      </c>
      <c r="G136" s="8">
        <f t="shared" si="26"/>
        <v>40.411999999999999</v>
      </c>
      <c r="H136" s="8">
        <f t="shared" si="26"/>
        <v>13.257999999999999</v>
      </c>
      <c r="I136" s="8">
        <f t="shared" si="26"/>
        <v>4.5090000000000003</v>
      </c>
      <c r="J136" s="8">
        <v>0</v>
      </c>
      <c r="K136" s="8">
        <v>0</v>
      </c>
      <c r="L136" s="8">
        <v>0</v>
      </c>
      <c r="M136" s="8">
        <f t="shared" si="26"/>
        <v>0</v>
      </c>
      <c r="N136" s="8">
        <f t="shared" si="26"/>
        <v>0</v>
      </c>
      <c r="O136" s="8">
        <f t="shared" si="26"/>
        <v>0</v>
      </c>
      <c r="P136" s="8">
        <f t="shared" si="26"/>
        <v>0</v>
      </c>
      <c r="Q136" s="15" t="s">
        <v>80</v>
      </c>
    </row>
    <row r="137" spans="1:17" x14ac:dyDescent="0.2">
      <c r="A137" s="15"/>
      <c r="B137" s="15"/>
      <c r="C137" s="6" t="s">
        <v>19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5"/>
    </row>
    <row r="138" spans="1:17" x14ac:dyDescent="0.2">
      <c r="A138" s="15"/>
      <c r="B138" s="15"/>
      <c r="C138" s="6" t="s">
        <v>22</v>
      </c>
      <c r="D138" s="8">
        <v>38.216000000000001</v>
      </c>
      <c r="E138" s="8">
        <v>24.533000000000001</v>
      </c>
      <c r="F138" s="8">
        <v>13.683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5"/>
    </row>
    <row r="139" spans="1:17" ht="74.400000000000006" customHeight="1" x14ac:dyDescent="0.2">
      <c r="A139" s="15"/>
      <c r="B139" s="15"/>
      <c r="C139" s="6" t="s">
        <v>20</v>
      </c>
      <c r="D139" s="8">
        <v>100.093</v>
      </c>
      <c r="E139" s="8">
        <v>2</v>
      </c>
      <c r="F139" s="8">
        <v>39.914000000000001</v>
      </c>
      <c r="G139" s="8">
        <v>40.411999999999999</v>
      </c>
      <c r="H139" s="8">
        <v>13.257999999999999</v>
      </c>
      <c r="I139" s="8">
        <v>4.5090000000000003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15"/>
    </row>
    <row r="140" spans="1:17" x14ac:dyDescent="0.2">
      <c r="A140" s="15" t="s">
        <v>122</v>
      </c>
      <c r="B140" s="15" t="s">
        <v>123</v>
      </c>
      <c r="C140" s="6" t="s">
        <v>17</v>
      </c>
      <c r="D140" s="8">
        <v>124.39700000000001</v>
      </c>
      <c r="E140" s="8">
        <v>0</v>
      </c>
      <c r="F140" s="8">
        <v>46.088999999999999</v>
      </c>
      <c r="G140" s="8">
        <v>77.802999999999997</v>
      </c>
      <c r="H140" s="8">
        <v>0.505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5" t="s">
        <v>126</v>
      </c>
    </row>
    <row r="141" spans="1:17" x14ac:dyDescent="0.2">
      <c r="A141" s="15"/>
      <c r="B141" s="15"/>
      <c r="C141" s="6" t="s">
        <v>19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5"/>
    </row>
    <row r="142" spans="1:17" ht="76.2" customHeight="1" x14ac:dyDescent="0.2">
      <c r="A142" s="15"/>
      <c r="B142" s="15"/>
      <c r="C142" s="6" t="s">
        <v>20</v>
      </c>
      <c r="D142" s="8">
        <v>124.39700000000001</v>
      </c>
      <c r="E142" s="8">
        <v>0</v>
      </c>
      <c r="F142" s="8">
        <v>46.088999999999999</v>
      </c>
      <c r="G142" s="8">
        <v>77.802999999999997</v>
      </c>
      <c r="H142" s="8">
        <v>0.505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5"/>
    </row>
    <row r="143" spans="1:17" x14ac:dyDescent="0.2">
      <c r="A143" s="15" t="s">
        <v>41</v>
      </c>
      <c r="B143" s="15" t="s">
        <v>25</v>
      </c>
      <c r="C143" s="6" t="s">
        <v>17</v>
      </c>
      <c r="D143" s="8">
        <f>D146+D145</f>
        <v>52.409300000000002</v>
      </c>
      <c r="E143" s="8">
        <f t="shared" ref="E143:P143" si="27">E146+E145</f>
        <v>0</v>
      </c>
      <c r="F143" s="8">
        <f t="shared" si="27"/>
        <v>0</v>
      </c>
      <c r="G143" s="8">
        <f t="shared" si="27"/>
        <v>0</v>
      </c>
      <c r="H143" s="8">
        <f t="shared" si="27"/>
        <v>0</v>
      </c>
      <c r="I143" s="8">
        <f t="shared" si="27"/>
        <v>0</v>
      </c>
      <c r="J143" s="8">
        <f t="shared" si="27"/>
        <v>0</v>
      </c>
      <c r="K143" s="8">
        <f t="shared" si="27"/>
        <v>0</v>
      </c>
      <c r="L143" s="8">
        <f t="shared" si="27"/>
        <v>10</v>
      </c>
      <c r="M143" s="8">
        <f t="shared" si="27"/>
        <v>0</v>
      </c>
      <c r="N143" s="8">
        <f t="shared" si="27"/>
        <v>22.9861</v>
      </c>
      <c r="O143" s="8">
        <f t="shared" si="27"/>
        <v>18.374000000000002</v>
      </c>
      <c r="P143" s="8">
        <f t="shared" si="27"/>
        <v>1.0491999999999999</v>
      </c>
      <c r="Q143" s="15" t="s">
        <v>42</v>
      </c>
    </row>
    <row r="144" spans="1:17" x14ac:dyDescent="0.2">
      <c r="A144" s="15"/>
      <c r="B144" s="15"/>
      <c r="C144" s="6" t="s">
        <v>19</v>
      </c>
      <c r="D144" s="8"/>
      <c r="E144" s="8"/>
      <c r="F144" s="8"/>
      <c r="G144" s="8"/>
      <c r="H144" s="8"/>
      <c r="I144" s="8"/>
      <c r="J144" s="8"/>
      <c r="K144" s="8"/>
      <c r="L144" s="11"/>
      <c r="M144" s="11"/>
      <c r="N144" s="11"/>
      <c r="O144" s="8"/>
      <c r="P144" s="8"/>
      <c r="Q144" s="15"/>
    </row>
    <row r="145" spans="1:17" x14ac:dyDescent="0.2">
      <c r="A145" s="15"/>
      <c r="B145" s="15"/>
      <c r="C145" s="6" t="s">
        <v>22</v>
      </c>
      <c r="D145" s="8">
        <v>51.985199999999999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10</v>
      </c>
      <c r="M145" s="8">
        <v>0</v>
      </c>
      <c r="N145" s="8">
        <v>22.7562</v>
      </c>
      <c r="O145" s="8">
        <v>18.190300000000001</v>
      </c>
      <c r="P145" s="8">
        <v>1.0387</v>
      </c>
      <c r="Q145" s="15"/>
    </row>
    <row r="146" spans="1:17" ht="66" customHeight="1" x14ac:dyDescent="0.2">
      <c r="A146" s="15"/>
      <c r="B146" s="15"/>
      <c r="C146" s="6" t="s">
        <v>20</v>
      </c>
      <c r="D146" s="8">
        <v>0.42409999999999998</v>
      </c>
      <c r="E146" s="8"/>
      <c r="F146" s="8"/>
      <c r="G146" s="8"/>
      <c r="H146" s="8"/>
      <c r="I146" s="8"/>
      <c r="J146" s="8"/>
      <c r="K146" s="8"/>
      <c r="L146" s="8"/>
      <c r="M146" s="8"/>
      <c r="N146" s="8">
        <v>0.22989999999999999</v>
      </c>
      <c r="O146" s="8">
        <v>0.1837</v>
      </c>
      <c r="P146" s="8">
        <v>1.0500000000000001E-2</v>
      </c>
      <c r="Q146" s="15"/>
    </row>
    <row r="147" spans="1:17" x14ac:dyDescent="0.2">
      <c r="A147" s="28" t="s">
        <v>43</v>
      </c>
      <c r="B147" s="17"/>
      <c r="C147" s="6" t="s">
        <v>17</v>
      </c>
      <c r="D147" s="8">
        <f>D150+D149</f>
        <v>315.11530000000005</v>
      </c>
      <c r="E147" s="8">
        <f t="shared" ref="E147:P147" si="28">E150+E149</f>
        <v>26.533000000000001</v>
      </c>
      <c r="F147" s="8">
        <f t="shared" si="28"/>
        <v>99.686000000000007</v>
      </c>
      <c r="G147" s="8">
        <f t="shared" si="28"/>
        <v>118.215</v>
      </c>
      <c r="H147" s="8">
        <f t="shared" si="28"/>
        <v>13.763</v>
      </c>
      <c r="I147" s="8">
        <f t="shared" si="28"/>
        <v>4.5090000000000003</v>
      </c>
      <c r="J147" s="8">
        <f t="shared" si="28"/>
        <v>0</v>
      </c>
      <c r="K147" s="8">
        <f t="shared" si="28"/>
        <v>0</v>
      </c>
      <c r="L147" s="8">
        <f t="shared" si="28"/>
        <v>10</v>
      </c>
      <c r="M147" s="8">
        <f t="shared" si="28"/>
        <v>0</v>
      </c>
      <c r="N147" s="8">
        <f t="shared" si="28"/>
        <v>22.9861</v>
      </c>
      <c r="O147" s="8">
        <f t="shared" si="28"/>
        <v>18.374000000000002</v>
      </c>
      <c r="P147" s="8">
        <f t="shared" si="28"/>
        <v>1.0491999999999999</v>
      </c>
      <c r="Q147" s="15"/>
    </row>
    <row r="148" spans="1:17" x14ac:dyDescent="0.2">
      <c r="A148" s="29"/>
      <c r="B148" s="17"/>
      <c r="C148" s="6" t="s">
        <v>19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5"/>
    </row>
    <row r="149" spans="1:17" x14ac:dyDescent="0.2">
      <c r="A149" s="29"/>
      <c r="B149" s="17"/>
      <c r="C149" s="6" t="s">
        <v>22</v>
      </c>
      <c r="D149" s="8">
        <f t="shared" ref="D149:P149" si="29">D138+D145</f>
        <v>90.2012</v>
      </c>
      <c r="E149" s="8">
        <f t="shared" si="29"/>
        <v>24.533000000000001</v>
      </c>
      <c r="F149" s="8">
        <f t="shared" si="29"/>
        <v>13.683</v>
      </c>
      <c r="G149" s="8">
        <f t="shared" si="29"/>
        <v>0</v>
      </c>
      <c r="H149" s="8">
        <f t="shared" si="29"/>
        <v>0</v>
      </c>
      <c r="I149" s="8">
        <f t="shared" si="29"/>
        <v>0</v>
      </c>
      <c r="J149" s="8">
        <f t="shared" si="29"/>
        <v>0</v>
      </c>
      <c r="K149" s="8">
        <f t="shared" si="29"/>
        <v>0</v>
      </c>
      <c r="L149" s="8">
        <f t="shared" si="29"/>
        <v>10</v>
      </c>
      <c r="M149" s="8">
        <f t="shared" si="29"/>
        <v>0</v>
      </c>
      <c r="N149" s="8">
        <f t="shared" si="29"/>
        <v>22.7562</v>
      </c>
      <c r="O149" s="8">
        <f t="shared" si="29"/>
        <v>18.190300000000001</v>
      </c>
      <c r="P149" s="8">
        <f t="shared" si="29"/>
        <v>1.0387</v>
      </c>
      <c r="Q149" s="15"/>
    </row>
    <row r="150" spans="1:17" x14ac:dyDescent="0.2">
      <c r="A150" s="29"/>
      <c r="B150" s="17"/>
      <c r="C150" s="6" t="s">
        <v>20</v>
      </c>
      <c r="D150" s="8">
        <f t="shared" ref="D150:P150" si="30">D139+D142+D146</f>
        <v>224.91410000000002</v>
      </c>
      <c r="E150" s="8">
        <f t="shared" si="30"/>
        <v>2</v>
      </c>
      <c r="F150" s="8">
        <f t="shared" si="30"/>
        <v>86.003</v>
      </c>
      <c r="G150" s="8">
        <f t="shared" si="30"/>
        <v>118.215</v>
      </c>
      <c r="H150" s="8">
        <f t="shared" si="30"/>
        <v>13.763</v>
      </c>
      <c r="I150" s="8">
        <f t="shared" si="30"/>
        <v>4.5090000000000003</v>
      </c>
      <c r="J150" s="8">
        <f t="shared" si="30"/>
        <v>0</v>
      </c>
      <c r="K150" s="8">
        <f t="shared" si="30"/>
        <v>0</v>
      </c>
      <c r="L150" s="8">
        <f t="shared" si="30"/>
        <v>0</v>
      </c>
      <c r="M150" s="8">
        <f t="shared" si="30"/>
        <v>0</v>
      </c>
      <c r="N150" s="8">
        <f t="shared" si="30"/>
        <v>0.22989999999999999</v>
      </c>
      <c r="O150" s="8">
        <f t="shared" si="30"/>
        <v>0.1837</v>
      </c>
      <c r="P150" s="8">
        <f t="shared" si="30"/>
        <v>1.0500000000000001E-2</v>
      </c>
      <c r="Q150" s="15"/>
    </row>
    <row r="151" spans="1:17" x14ac:dyDescent="0.2">
      <c r="A151" s="16" t="s">
        <v>44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x14ac:dyDescent="0.2">
      <c r="A152" s="15" t="s">
        <v>45</v>
      </c>
      <c r="B152" s="15" t="s">
        <v>106</v>
      </c>
      <c r="C152" s="6" t="s">
        <v>17</v>
      </c>
      <c r="D152" s="8">
        <f>D155+D154</f>
        <v>45.147999999999996</v>
      </c>
      <c r="E152" s="8">
        <f t="shared" ref="E152:P152" si="31">E155+E154</f>
        <v>0</v>
      </c>
      <c r="F152" s="8">
        <f t="shared" si="31"/>
        <v>0</v>
      </c>
      <c r="G152" s="8">
        <f t="shared" si="31"/>
        <v>0</v>
      </c>
      <c r="H152" s="8">
        <f t="shared" si="31"/>
        <v>0</v>
      </c>
      <c r="I152" s="8">
        <f t="shared" si="31"/>
        <v>0</v>
      </c>
      <c r="J152" s="8">
        <f t="shared" si="31"/>
        <v>9.4089999999999989</v>
      </c>
      <c r="K152" s="8">
        <f t="shared" si="31"/>
        <v>19.000800000000002</v>
      </c>
      <c r="L152" s="8">
        <f t="shared" si="31"/>
        <v>16.738199999999999</v>
      </c>
      <c r="M152" s="8">
        <f t="shared" si="31"/>
        <v>0</v>
      </c>
      <c r="N152" s="8">
        <f t="shared" si="31"/>
        <v>0</v>
      </c>
      <c r="O152" s="8">
        <f t="shared" si="31"/>
        <v>0</v>
      </c>
      <c r="P152" s="8">
        <f t="shared" si="31"/>
        <v>0</v>
      </c>
      <c r="Q152" s="15" t="s">
        <v>81</v>
      </c>
    </row>
    <row r="153" spans="1:17" x14ac:dyDescent="0.2">
      <c r="A153" s="15"/>
      <c r="B153" s="15"/>
      <c r="C153" s="6" t="s">
        <v>19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5"/>
    </row>
    <row r="154" spans="1:17" x14ac:dyDescent="0.2">
      <c r="A154" s="15"/>
      <c r="B154" s="15"/>
      <c r="C154" s="6" t="s">
        <v>20</v>
      </c>
      <c r="D154" s="8">
        <v>33.710099999999997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4.9489999999999998</v>
      </c>
      <c r="K154" s="8">
        <v>14.540800000000001</v>
      </c>
      <c r="L154" s="8">
        <v>14.2203</v>
      </c>
      <c r="M154" s="8">
        <v>0</v>
      </c>
      <c r="N154" s="8">
        <v>0</v>
      </c>
      <c r="O154" s="8">
        <v>0</v>
      </c>
      <c r="P154" s="8">
        <v>0</v>
      </c>
      <c r="Q154" s="15"/>
    </row>
    <row r="155" spans="1:17" ht="55.2" customHeight="1" x14ac:dyDescent="0.2">
      <c r="A155" s="15"/>
      <c r="B155" s="15"/>
      <c r="C155" s="6" t="s">
        <v>46</v>
      </c>
      <c r="D155" s="8">
        <v>11.437900000000001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4.46</v>
      </c>
      <c r="K155" s="8">
        <v>4.46</v>
      </c>
      <c r="L155" s="8">
        <v>2.5179</v>
      </c>
      <c r="M155" s="8">
        <v>0</v>
      </c>
      <c r="N155" s="8">
        <v>0</v>
      </c>
      <c r="O155" s="8">
        <v>0</v>
      </c>
      <c r="P155" s="8">
        <v>0</v>
      </c>
      <c r="Q155" s="15"/>
    </row>
    <row r="156" spans="1:17" x14ac:dyDescent="0.2">
      <c r="A156" s="15" t="s">
        <v>82</v>
      </c>
      <c r="B156" s="15" t="s">
        <v>25</v>
      </c>
      <c r="C156" s="6" t="s">
        <v>17</v>
      </c>
      <c r="D156" s="8">
        <v>1.98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1.98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5" t="s">
        <v>83</v>
      </c>
    </row>
    <row r="157" spans="1:17" x14ac:dyDescent="0.2">
      <c r="A157" s="15"/>
      <c r="B157" s="15"/>
      <c r="C157" s="6" t="s">
        <v>19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5"/>
    </row>
    <row r="158" spans="1:17" ht="73.2" customHeight="1" x14ac:dyDescent="0.2">
      <c r="A158" s="15"/>
      <c r="B158" s="15"/>
      <c r="C158" s="6" t="s">
        <v>20</v>
      </c>
      <c r="D158" s="8">
        <v>1.98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1.98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5"/>
    </row>
    <row r="159" spans="1:17" x14ac:dyDescent="0.2">
      <c r="A159" s="15" t="s">
        <v>47</v>
      </c>
      <c r="B159" s="15" t="s">
        <v>25</v>
      </c>
      <c r="C159" s="6" t="s">
        <v>17</v>
      </c>
      <c r="D159" s="8">
        <f>D161</f>
        <v>49.393900000000002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13.859</v>
      </c>
      <c r="K159" s="8">
        <v>13.884399999999999</v>
      </c>
      <c r="L159" s="8">
        <v>15.0505</v>
      </c>
      <c r="M159" s="8">
        <v>1.6</v>
      </c>
      <c r="N159" s="8">
        <v>5</v>
      </c>
      <c r="O159" s="8">
        <v>0</v>
      </c>
      <c r="P159" s="8">
        <v>0</v>
      </c>
      <c r="Q159" s="15" t="s">
        <v>107</v>
      </c>
    </row>
    <row r="160" spans="1:17" x14ac:dyDescent="0.2">
      <c r="A160" s="15"/>
      <c r="B160" s="15"/>
      <c r="C160" s="6" t="s">
        <v>19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5"/>
    </row>
    <row r="161" spans="1:17" ht="76.8" customHeight="1" x14ac:dyDescent="0.2">
      <c r="A161" s="15"/>
      <c r="B161" s="15"/>
      <c r="C161" s="6" t="s">
        <v>20</v>
      </c>
      <c r="D161" s="8">
        <f>N161+M161+L161+K161+J161</f>
        <v>49.393900000000002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13.859</v>
      </c>
      <c r="K161" s="8">
        <v>13.884399999999999</v>
      </c>
      <c r="L161" s="8">
        <v>15.0505</v>
      </c>
      <c r="M161" s="8">
        <v>1.6</v>
      </c>
      <c r="N161" s="8">
        <v>5</v>
      </c>
      <c r="O161" s="8">
        <v>0</v>
      </c>
      <c r="P161" s="8">
        <v>0</v>
      </c>
      <c r="Q161" s="15"/>
    </row>
    <row r="162" spans="1:17" x14ac:dyDescent="0.2">
      <c r="A162" s="15" t="s">
        <v>84</v>
      </c>
      <c r="B162" s="15" t="s">
        <v>25</v>
      </c>
      <c r="C162" s="15" t="s">
        <v>17</v>
      </c>
      <c r="D162" s="20">
        <v>37.777799999999999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37.777799999999999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15" t="s">
        <v>85</v>
      </c>
    </row>
    <row r="163" spans="1:17" x14ac:dyDescent="0.2">
      <c r="A163" s="15"/>
      <c r="B163" s="15"/>
      <c r="C163" s="15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15"/>
    </row>
    <row r="164" spans="1:17" x14ac:dyDescent="0.2">
      <c r="A164" s="15"/>
      <c r="B164" s="15"/>
      <c r="C164" s="15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15"/>
    </row>
    <row r="165" spans="1:17" x14ac:dyDescent="0.2">
      <c r="A165" s="15"/>
      <c r="B165" s="15"/>
      <c r="C165" s="15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15"/>
    </row>
    <row r="166" spans="1:17" x14ac:dyDescent="0.2">
      <c r="A166" s="15"/>
      <c r="B166" s="15"/>
      <c r="C166" s="6" t="s">
        <v>19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5"/>
    </row>
    <row r="167" spans="1:17" ht="145.80000000000001" customHeight="1" x14ac:dyDescent="0.2">
      <c r="A167" s="15"/>
      <c r="B167" s="15"/>
      <c r="C167" s="6" t="s">
        <v>20</v>
      </c>
      <c r="D167" s="8">
        <v>37.777799999999999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37.777799999999999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5"/>
    </row>
    <row r="168" spans="1:17" x14ac:dyDescent="0.2">
      <c r="A168" s="15" t="s">
        <v>48</v>
      </c>
      <c r="B168" s="15"/>
      <c r="C168" s="6" t="s">
        <v>17</v>
      </c>
      <c r="D168" s="8">
        <f>D171+D170</f>
        <v>134.2997</v>
      </c>
      <c r="E168" s="8">
        <f t="shared" ref="E168:P168" si="32">E171+E170</f>
        <v>0</v>
      </c>
      <c r="F168" s="8">
        <f t="shared" si="32"/>
        <v>0</v>
      </c>
      <c r="G168" s="8">
        <f t="shared" si="32"/>
        <v>0</v>
      </c>
      <c r="H168" s="8">
        <f t="shared" si="32"/>
        <v>0</v>
      </c>
      <c r="I168" s="8">
        <f t="shared" si="32"/>
        <v>0</v>
      </c>
      <c r="J168" s="8">
        <f t="shared" si="32"/>
        <v>25.248000000000001</v>
      </c>
      <c r="K168" s="8">
        <f t="shared" si="32"/>
        <v>70.662999999999997</v>
      </c>
      <c r="L168" s="8">
        <f t="shared" si="32"/>
        <v>31.788700000000002</v>
      </c>
      <c r="M168" s="8">
        <f t="shared" si="32"/>
        <v>1.6</v>
      </c>
      <c r="N168" s="8">
        <f t="shared" si="32"/>
        <v>5</v>
      </c>
      <c r="O168" s="8">
        <f t="shared" si="32"/>
        <v>0</v>
      </c>
      <c r="P168" s="8">
        <f t="shared" si="32"/>
        <v>0</v>
      </c>
      <c r="Q168" s="17"/>
    </row>
    <row r="169" spans="1:17" x14ac:dyDescent="0.2">
      <c r="A169" s="15"/>
      <c r="B169" s="15"/>
      <c r="C169" s="6" t="s">
        <v>19</v>
      </c>
      <c r="D169" s="8"/>
      <c r="E169" s="8"/>
      <c r="F169" s="8"/>
      <c r="G169" s="8"/>
      <c r="H169" s="8"/>
      <c r="I169" s="8"/>
      <c r="J169" s="8"/>
      <c r="K169" s="8"/>
      <c r="L169" s="8"/>
      <c r="M169" s="8" t="s">
        <v>18</v>
      </c>
      <c r="N169" s="8"/>
      <c r="O169" s="8"/>
      <c r="P169" s="8"/>
      <c r="Q169" s="17"/>
    </row>
    <row r="170" spans="1:17" x14ac:dyDescent="0.2">
      <c r="A170" s="15"/>
      <c r="B170" s="15"/>
      <c r="C170" s="6" t="s">
        <v>20</v>
      </c>
      <c r="D170" s="8">
        <f>D154+D158+D161+D167</f>
        <v>122.8618</v>
      </c>
      <c r="E170" s="8">
        <f t="shared" ref="E170:P170" si="33">E154+E158+E161+E167</f>
        <v>0</v>
      </c>
      <c r="F170" s="8">
        <f t="shared" si="33"/>
        <v>0</v>
      </c>
      <c r="G170" s="8">
        <f t="shared" si="33"/>
        <v>0</v>
      </c>
      <c r="H170" s="8">
        <f t="shared" si="33"/>
        <v>0</v>
      </c>
      <c r="I170" s="8">
        <f t="shared" si="33"/>
        <v>0</v>
      </c>
      <c r="J170" s="8">
        <f t="shared" si="33"/>
        <v>20.788</v>
      </c>
      <c r="K170" s="8">
        <f t="shared" si="33"/>
        <v>66.203000000000003</v>
      </c>
      <c r="L170" s="8">
        <f t="shared" si="33"/>
        <v>29.270800000000001</v>
      </c>
      <c r="M170" s="8">
        <f t="shared" si="33"/>
        <v>1.6</v>
      </c>
      <c r="N170" s="8">
        <f t="shared" si="33"/>
        <v>5</v>
      </c>
      <c r="O170" s="8">
        <f t="shared" si="33"/>
        <v>0</v>
      </c>
      <c r="P170" s="8">
        <f t="shared" si="33"/>
        <v>0</v>
      </c>
      <c r="Q170" s="17"/>
    </row>
    <row r="171" spans="1:17" x14ac:dyDescent="0.2">
      <c r="A171" s="15"/>
      <c r="B171" s="15"/>
      <c r="C171" s="6" t="s">
        <v>46</v>
      </c>
      <c r="D171" s="8">
        <f>D155</f>
        <v>11.437900000000001</v>
      </c>
      <c r="E171" s="8">
        <f t="shared" ref="E171:P171" si="34">E155</f>
        <v>0</v>
      </c>
      <c r="F171" s="8">
        <f t="shared" si="34"/>
        <v>0</v>
      </c>
      <c r="G171" s="8">
        <f t="shared" si="34"/>
        <v>0</v>
      </c>
      <c r="H171" s="8">
        <f t="shared" si="34"/>
        <v>0</v>
      </c>
      <c r="I171" s="8">
        <f t="shared" si="34"/>
        <v>0</v>
      </c>
      <c r="J171" s="8">
        <f t="shared" si="34"/>
        <v>4.46</v>
      </c>
      <c r="K171" s="8">
        <f t="shared" si="34"/>
        <v>4.46</v>
      </c>
      <c r="L171" s="8">
        <f t="shared" si="34"/>
        <v>2.5179</v>
      </c>
      <c r="M171" s="8">
        <f t="shared" si="34"/>
        <v>0</v>
      </c>
      <c r="N171" s="8">
        <f t="shared" si="34"/>
        <v>0</v>
      </c>
      <c r="O171" s="8">
        <f t="shared" si="34"/>
        <v>0</v>
      </c>
      <c r="P171" s="8">
        <f t="shared" si="34"/>
        <v>0</v>
      </c>
      <c r="Q171" s="17"/>
    </row>
    <row r="172" spans="1:17" x14ac:dyDescent="0.2">
      <c r="A172" s="16" t="s">
        <v>49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x14ac:dyDescent="0.2">
      <c r="A173" s="15" t="s">
        <v>50</v>
      </c>
      <c r="B173" s="15" t="s">
        <v>51</v>
      </c>
      <c r="C173" s="6" t="s">
        <v>17</v>
      </c>
      <c r="D173" s="8">
        <f>D178+D177+D176+D175</f>
        <v>79.762</v>
      </c>
      <c r="E173" s="8">
        <f t="shared" ref="E173:P173" si="35">E178+E177+E176+E175</f>
        <v>0</v>
      </c>
      <c r="F173" s="8">
        <f t="shared" si="35"/>
        <v>0</v>
      </c>
      <c r="G173" s="8">
        <f t="shared" si="35"/>
        <v>0</v>
      </c>
      <c r="H173" s="8">
        <f t="shared" si="35"/>
        <v>0</v>
      </c>
      <c r="I173" s="8">
        <f t="shared" si="35"/>
        <v>0</v>
      </c>
      <c r="J173" s="8">
        <f t="shared" si="35"/>
        <v>79.250100000000003</v>
      </c>
      <c r="K173" s="8">
        <f t="shared" si="35"/>
        <v>0.51190000000000002</v>
      </c>
      <c r="L173" s="8">
        <f t="shared" si="35"/>
        <v>0</v>
      </c>
      <c r="M173" s="8">
        <f t="shared" si="35"/>
        <v>0</v>
      </c>
      <c r="N173" s="8">
        <f t="shared" si="35"/>
        <v>0</v>
      </c>
      <c r="O173" s="8">
        <f t="shared" si="35"/>
        <v>0</v>
      </c>
      <c r="P173" s="8">
        <f t="shared" si="35"/>
        <v>0</v>
      </c>
      <c r="Q173" s="15" t="s">
        <v>108</v>
      </c>
    </row>
    <row r="174" spans="1:17" x14ac:dyDescent="0.2">
      <c r="A174" s="15"/>
      <c r="B174" s="15"/>
      <c r="C174" s="6" t="s">
        <v>19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5"/>
    </row>
    <row r="175" spans="1:17" x14ac:dyDescent="0.2">
      <c r="A175" s="15"/>
      <c r="B175" s="15"/>
      <c r="C175" s="6" t="s">
        <v>27</v>
      </c>
      <c r="D175" s="8">
        <f t="shared" ref="D175:P175" si="36">D181+D187+D192+D198+D203+D208+D213</f>
        <v>58.532199999999996</v>
      </c>
      <c r="E175" s="8">
        <f t="shared" si="36"/>
        <v>0</v>
      </c>
      <c r="F175" s="8">
        <f t="shared" si="36"/>
        <v>0</v>
      </c>
      <c r="G175" s="8">
        <f t="shared" si="36"/>
        <v>0</v>
      </c>
      <c r="H175" s="8">
        <f t="shared" si="36"/>
        <v>0</v>
      </c>
      <c r="I175" s="8">
        <f t="shared" si="36"/>
        <v>0</v>
      </c>
      <c r="J175" s="8">
        <f t="shared" si="36"/>
        <v>58.532199999999996</v>
      </c>
      <c r="K175" s="8">
        <f t="shared" si="36"/>
        <v>0</v>
      </c>
      <c r="L175" s="8">
        <f t="shared" si="36"/>
        <v>0</v>
      </c>
      <c r="M175" s="8">
        <f t="shared" si="36"/>
        <v>0</v>
      </c>
      <c r="N175" s="8">
        <f t="shared" si="36"/>
        <v>0</v>
      </c>
      <c r="O175" s="8">
        <f t="shared" si="36"/>
        <v>0</v>
      </c>
      <c r="P175" s="8">
        <f t="shared" si="36"/>
        <v>0</v>
      </c>
      <c r="Q175" s="15"/>
    </row>
    <row r="176" spans="1:17" x14ac:dyDescent="0.2">
      <c r="A176" s="15"/>
      <c r="B176" s="15"/>
      <c r="C176" s="6" t="s">
        <v>22</v>
      </c>
      <c r="D176" s="8">
        <f t="shared" ref="D176:P176" si="37">D182+D188+D193+D199+D204+D209+D214</f>
        <v>10.3292</v>
      </c>
      <c r="E176" s="8">
        <f t="shared" si="37"/>
        <v>0</v>
      </c>
      <c r="F176" s="8">
        <f t="shared" si="37"/>
        <v>0</v>
      </c>
      <c r="G176" s="8">
        <f t="shared" si="37"/>
        <v>0</v>
      </c>
      <c r="H176" s="8">
        <f t="shared" si="37"/>
        <v>0</v>
      </c>
      <c r="I176" s="8">
        <f t="shared" si="37"/>
        <v>0</v>
      </c>
      <c r="J176" s="8">
        <f t="shared" si="37"/>
        <v>10.3292</v>
      </c>
      <c r="K176" s="8">
        <f t="shared" si="37"/>
        <v>0</v>
      </c>
      <c r="L176" s="8">
        <f t="shared" si="37"/>
        <v>0</v>
      </c>
      <c r="M176" s="8">
        <f t="shared" si="37"/>
        <v>0</v>
      </c>
      <c r="N176" s="8">
        <f t="shared" si="37"/>
        <v>0</v>
      </c>
      <c r="O176" s="8">
        <f t="shared" si="37"/>
        <v>0</v>
      </c>
      <c r="P176" s="8">
        <f t="shared" si="37"/>
        <v>0</v>
      </c>
      <c r="Q176" s="15"/>
    </row>
    <row r="177" spans="1:17" x14ac:dyDescent="0.2">
      <c r="A177" s="15"/>
      <c r="B177" s="15"/>
      <c r="C177" s="6" t="s">
        <v>20</v>
      </c>
      <c r="D177" s="8">
        <f t="shared" ref="D177:P177" si="38">D183+D189+D194+D200+D205+D210+D215</f>
        <v>10.437100000000001</v>
      </c>
      <c r="E177" s="8">
        <f t="shared" si="38"/>
        <v>0</v>
      </c>
      <c r="F177" s="8">
        <f t="shared" si="38"/>
        <v>0</v>
      </c>
      <c r="G177" s="8">
        <f t="shared" si="38"/>
        <v>0</v>
      </c>
      <c r="H177" s="8">
        <f t="shared" si="38"/>
        <v>0</v>
      </c>
      <c r="I177" s="8">
        <f t="shared" si="38"/>
        <v>0</v>
      </c>
      <c r="J177" s="8">
        <f t="shared" si="38"/>
        <v>9.925200000000002</v>
      </c>
      <c r="K177" s="8">
        <f t="shared" si="38"/>
        <v>0.51190000000000002</v>
      </c>
      <c r="L177" s="8">
        <f t="shared" si="38"/>
        <v>0</v>
      </c>
      <c r="M177" s="8">
        <f t="shared" si="38"/>
        <v>0</v>
      </c>
      <c r="N177" s="8">
        <f t="shared" si="38"/>
        <v>0</v>
      </c>
      <c r="O177" s="8">
        <f t="shared" si="38"/>
        <v>0</v>
      </c>
      <c r="P177" s="8">
        <f t="shared" si="38"/>
        <v>0</v>
      </c>
      <c r="Q177" s="15"/>
    </row>
    <row r="178" spans="1:17" x14ac:dyDescent="0.2">
      <c r="A178" s="15"/>
      <c r="B178" s="15"/>
      <c r="C178" s="6" t="s">
        <v>46</v>
      </c>
      <c r="D178" s="8">
        <f t="shared" ref="D178:P178" si="39">D184+D195</f>
        <v>0.46350000000000002</v>
      </c>
      <c r="E178" s="8">
        <f t="shared" si="39"/>
        <v>0</v>
      </c>
      <c r="F178" s="8">
        <f t="shared" si="39"/>
        <v>0</v>
      </c>
      <c r="G178" s="8">
        <f t="shared" si="39"/>
        <v>0</v>
      </c>
      <c r="H178" s="8">
        <f t="shared" si="39"/>
        <v>0</v>
      </c>
      <c r="I178" s="8">
        <f t="shared" si="39"/>
        <v>0</v>
      </c>
      <c r="J178" s="8">
        <f t="shared" si="39"/>
        <v>0.46350000000000002</v>
      </c>
      <c r="K178" s="8">
        <f t="shared" si="39"/>
        <v>0</v>
      </c>
      <c r="L178" s="8">
        <f t="shared" si="39"/>
        <v>0</v>
      </c>
      <c r="M178" s="8">
        <f t="shared" si="39"/>
        <v>0</v>
      </c>
      <c r="N178" s="8">
        <f t="shared" si="39"/>
        <v>0</v>
      </c>
      <c r="O178" s="8">
        <f t="shared" si="39"/>
        <v>0</v>
      </c>
      <c r="P178" s="8">
        <f t="shared" si="39"/>
        <v>0</v>
      </c>
      <c r="Q178" s="15"/>
    </row>
    <row r="179" spans="1:17" x14ac:dyDescent="0.2">
      <c r="A179" s="15"/>
      <c r="B179" s="15" t="s">
        <v>109</v>
      </c>
      <c r="C179" s="6" t="s">
        <v>17</v>
      </c>
      <c r="D179" s="8">
        <f>D184+D183+D182+D181</f>
        <v>16.8002</v>
      </c>
      <c r="E179" s="8">
        <f t="shared" ref="E179:P179" si="40">E184+E183+E182+E181</f>
        <v>0</v>
      </c>
      <c r="F179" s="8">
        <f t="shared" si="40"/>
        <v>0</v>
      </c>
      <c r="G179" s="8">
        <f t="shared" si="40"/>
        <v>0</v>
      </c>
      <c r="H179" s="8">
        <f t="shared" si="40"/>
        <v>0</v>
      </c>
      <c r="I179" s="8">
        <f t="shared" si="40"/>
        <v>0</v>
      </c>
      <c r="J179" s="8">
        <f t="shared" si="40"/>
        <v>16.8002</v>
      </c>
      <c r="K179" s="8">
        <f t="shared" si="40"/>
        <v>0</v>
      </c>
      <c r="L179" s="8">
        <f t="shared" si="40"/>
        <v>0</v>
      </c>
      <c r="M179" s="8">
        <f t="shared" si="40"/>
        <v>0</v>
      </c>
      <c r="N179" s="8">
        <f t="shared" si="40"/>
        <v>0</v>
      </c>
      <c r="O179" s="8">
        <f t="shared" si="40"/>
        <v>0</v>
      </c>
      <c r="P179" s="8">
        <f t="shared" si="40"/>
        <v>0</v>
      </c>
      <c r="Q179" s="15"/>
    </row>
    <row r="180" spans="1:17" x14ac:dyDescent="0.2">
      <c r="A180" s="15"/>
      <c r="B180" s="15"/>
      <c r="C180" s="6" t="s">
        <v>19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5"/>
    </row>
    <row r="181" spans="1:17" x14ac:dyDescent="0.2">
      <c r="A181" s="15"/>
      <c r="B181" s="15"/>
      <c r="C181" s="6" t="s">
        <v>27</v>
      </c>
      <c r="D181" s="8">
        <v>12.464499999999999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12.464499999999999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5"/>
    </row>
    <row r="182" spans="1:17" x14ac:dyDescent="0.2">
      <c r="A182" s="15"/>
      <c r="B182" s="15"/>
      <c r="C182" s="6" t="s">
        <v>22</v>
      </c>
      <c r="D182" s="8">
        <v>2.1997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2.1997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5"/>
    </row>
    <row r="183" spans="1:17" x14ac:dyDescent="0.2">
      <c r="A183" s="15"/>
      <c r="B183" s="15"/>
      <c r="C183" s="6" t="s">
        <v>20</v>
      </c>
      <c r="D183" s="8">
        <v>1.9559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1.9559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5"/>
    </row>
    <row r="184" spans="1:17" ht="33.6" customHeight="1" x14ac:dyDescent="0.2">
      <c r="A184" s="15"/>
      <c r="B184" s="15"/>
      <c r="C184" s="6" t="s">
        <v>46</v>
      </c>
      <c r="D184" s="8">
        <v>0.18010000000000001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0.18010000000000001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6"/>
    </row>
    <row r="185" spans="1:17" x14ac:dyDescent="0.2">
      <c r="A185" s="15"/>
      <c r="B185" s="15" t="s">
        <v>110</v>
      </c>
      <c r="C185" s="6" t="s">
        <v>17</v>
      </c>
      <c r="D185" s="8">
        <f>D189+D188+D187</f>
        <v>3.8815999999999997</v>
      </c>
      <c r="E185" s="8">
        <f t="shared" ref="E185:P185" si="41">E189+E188+E187</f>
        <v>0</v>
      </c>
      <c r="F185" s="8">
        <f t="shared" si="41"/>
        <v>0</v>
      </c>
      <c r="G185" s="8">
        <f t="shared" si="41"/>
        <v>0</v>
      </c>
      <c r="H185" s="8">
        <f t="shared" si="41"/>
        <v>0</v>
      </c>
      <c r="I185" s="8">
        <f t="shared" si="41"/>
        <v>0</v>
      </c>
      <c r="J185" s="8">
        <f t="shared" si="41"/>
        <v>3.8815999999999997</v>
      </c>
      <c r="K185" s="8">
        <f t="shared" si="41"/>
        <v>0</v>
      </c>
      <c r="L185" s="8">
        <f t="shared" si="41"/>
        <v>0</v>
      </c>
      <c r="M185" s="8">
        <f t="shared" si="41"/>
        <v>0</v>
      </c>
      <c r="N185" s="8">
        <f t="shared" si="41"/>
        <v>0</v>
      </c>
      <c r="O185" s="8">
        <f t="shared" si="41"/>
        <v>0</v>
      </c>
      <c r="P185" s="8">
        <f t="shared" si="41"/>
        <v>0</v>
      </c>
      <c r="Q185" s="15"/>
    </row>
    <row r="186" spans="1:17" x14ac:dyDescent="0.2">
      <c r="A186" s="15"/>
      <c r="B186" s="15"/>
      <c r="C186" s="6" t="s">
        <v>19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5"/>
    </row>
    <row r="187" spans="1:17" x14ac:dyDescent="0.2">
      <c r="A187" s="15"/>
      <c r="B187" s="15"/>
      <c r="C187" s="6" t="s">
        <v>27</v>
      </c>
      <c r="D187" s="8">
        <v>2.84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2.84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5"/>
    </row>
    <row r="188" spans="1:17" x14ac:dyDescent="0.2">
      <c r="A188" s="15"/>
      <c r="B188" s="15"/>
      <c r="C188" s="6" t="s">
        <v>22</v>
      </c>
      <c r="D188" s="8">
        <v>0.50119999999999998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0.50119999999999998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5"/>
    </row>
    <row r="189" spans="1:17" ht="42.6" customHeight="1" x14ac:dyDescent="0.2">
      <c r="A189" s="15"/>
      <c r="B189" s="15"/>
      <c r="C189" s="6" t="s">
        <v>20</v>
      </c>
      <c r="D189" s="8">
        <v>0.54039999999999999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0.54039999999999999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5"/>
    </row>
    <row r="190" spans="1:17" x14ac:dyDescent="0.2">
      <c r="A190" s="15"/>
      <c r="B190" s="15" t="s">
        <v>111</v>
      </c>
      <c r="C190" s="6" t="s">
        <v>17</v>
      </c>
      <c r="D190" s="8">
        <f>D195+D194+D193+D192</f>
        <v>32.680399999999999</v>
      </c>
      <c r="E190" s="8">
        <f t="shared" ref="E190:P190" si="42">E195+E194+E193+E192</f>
        <v>0</v>
      </c>
      <c r="F190" s="8">
        <f t="shared" si="42"/>
        <v>0</v>
      </c>
      <c r="G190" s="8">
        <f t="shared" si="42"/>
        <v>0</v>
      </c>
      <c r="H190" s="8">
        <f t="shared" si="42"/>
        <v>0</v>
      </c>
      <c r="I190" s="8">
        <f t="shared" si="42"/>
        <v>0</v>
      </c>
      <c r="J190" s="8">
        <f t="shared" si="42"/>
        <v>32.680399999999999</v>
      </c>
      <c r="K190" s="8">
        <f t="shared" si="42"/>
        <v>0</v>
      </c>
      <c r="L190" s="8">
        <f t="shared" si="42"/>
        <v>0</v>
      </c>
      <c r="M190" s="8">
        <f t="shared" si="42"/>
        <v>0</v>
      </c>
      <c r="N190" s="8">
        <f t="shared" si="42"/>
        <v>0</v>
      </c>
      <c r="O190" s="8">
        <f t="shared" si="42"/>
        <v>0</v>
      </c>
      <c r="P190" s="8">
        <f t="shared" si="42"/>
        <v>0</v>
      </c>
      <c r="Q190" s="15"/>
    </row>
    <row r="191" spans="1:17" x14ac:dyDescent="0.2">
      <c r="A191" s="15"/>
      <c r="B191" s="15"/>
      <c r="C191" s="6" t="s">
        <v>19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5"/>
    </row>
    <row r="192" spans="1:17" x14ac:dyDescent="0.2">
      <c r="A192" s="15"/>
      <c r="B192" s="15"/>
      <c r="C192" s="6" t="s">
        <v>27</v>
      </c>
      <c r="D192" s="8">
        <v>24.192699999999999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24.192699999999999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5"/>
    </row>
    <row r="193" spans="1:17" x14ac:dyDescent="0.2">
      <c r="A193" s="15"/>
      <c r="B193" s="15"/>
      <c r="C193" s="6" t="s">
        <v>22</v>
      </c>
      <c r="D193" s="8">
        <v>4.2693000000000003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4.2693000000000003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5"/>
    </row>
    <row r="194" spans="1:17" x14ac:dyDescent="0.2">
      <c r="A194" s="15"/>
      <c r="B194" s="15"/>
      <c r="C194" s="6" t="s">
        <v>20</v>
      </c>
      <c r="D194" s="8">
        <v>3.9350000000000001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3.9350000000000001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5"/>
    </row>
    <row r="195" spans="1:17" ht="31.2" customHeight="1" x14ac:dyDescent="0.2">
      <c r="A195" s="15"/>
      <c r="B195" s="15"/>
      <c r="C195" s="6" t="s">
        <v>46</v>
      </c>
      <c r="D195" s="8">
        <v>0.28339999999999999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0.28339999999999999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5"/>
    </row>
    <row r="196" spans="1:17" x14ac:dyDescent="0.2">
      <c r="A196" s="15"/>
      <c r="B196" s="15" t="s">
        <v>112</v>
      </c>
      <c r="C196" s="6" t="s">
        <v>17</v>
      </c>
      <c r="D196" s="8">
        <f>D200+D199+D198</f>
        <v>8.6372999999999998</v>
      </c>
      <c r="E196" s="8">
        <f t="shared" ref="E196:P196" si="43">E200+E199+E198</f>
        <v>0</v>
      </c>
      <c r="F196" s="8">
        <f t="shared" si="43"/>
        <v>0</v>
      </c>
      <c r="G196" s="8">
        <f t="shared" si="43"/>
        <v>0</v>
      </c>
      <c r="H196" s="8">
        <f t="shared" si="43"/>
        <v>0</v>
      </c>
      <c r="I196" s="8">
        <f t="shared" si="43"/>
        <v>0</v>
      </c>
      <c r="J196" s="8">
        <f t="shared" si="43"/>
        <v>8.6372999999999998</v>
      </c>
      <c r="K196" s="8">
        <f t="shared" si="43"/>
        <v>0</v>
      </c>
      <c r="L196" s="8">
        <f t="shared" si="43"/>
        <v>0</v>
      </c>
      <c r="M196" s="8">
        <f t="shared" si="43"/>
        <v>0</v>
      </c>
      <c r="N196" s="8">
        <f t="shared" si="43"/>
        <v>0</v>
      </c>
      <c r="O196" s="8">
        <f t="shared" si="43"/>
        <v>0</v>
      </c>
      <c r="P196" s="8">
        <f t="shared" si="43"/>
        <v>0</v>
      </c>
      <c r="Q196" s="15"/>
    </row>
    <row r="197" spans="1:17" x14ac:dyDescent="0.2">
      <c r="A197" s="15"/>
      <c r="B197" s="15"/>
      <c r="C197" s="6" t="s">
        <v>19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5"/>
    </row>
    <row r="198" spans="1:17" x14ac:dyDescent="0.2">
      <c r="A198" s="15"/>
      <c r="B198" s="15"/>
      <c r="C198" s="6" t="s">
        <v>27</v>
      </c>
      <c r="D198" s="8">
        <v>6.2407000000000004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6.2407000000000004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5"/>
    </row>
    <row r="199" spans="1:17" x14ac:dyDescent="0.2">
      <c r="A199" s="15"/>
      <c r="B199" s="15"/>
      <c r="C199" s="6" t="s">
        <v>22</v>
      </c>
      <c r="D199" s="8">
        <v>1.1012999999999999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1.1012999999999999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5"/>
    </row>
    <row r="200" spans="1:17" ht="42" customHeight="1" x14ac:dyDescent="0.2">
      <c r="A200" s="15"/>
      <c r="B200" s="15"/>
      <c r="C200" s="6" t="s">
        <v>20</v>
      </c>
      <c r="D200" s="8">
        <v>1.2952999999999999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1.2952999999999999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5"/>
    </row>
    <row r="201" spans="1:17" x14ac:dyDescent="0.2">
      <c r="A201" s="15"/>
      <c r="B201" s="15" t="s">
        <v>113</v>
      </c>
      <c r="C201" s="6" t="s">
        <v>17</v>
      </c>
      <c r="D201" s="8">
        <f>D205+D204+D203</f>
        <v>6.4420000000000002</v>
      </c>
      <c r="E201" s="8">
        <f t="shared" ref="E201:P201" si="44">E205+E204+E203</f>
        <v>0</v>
      </c>
      <c r="F201" s="8">
        <f t="shared" si="44"/>
        <v>0</v>
      </c>
      <c r="G201" s="8">
        <f t="shared" si="44"/>
        <v>0</v>
      </c>
      <c r="H201" s="8">
        <f t="shared" si="44"/>
        <v>0</v>
      </c>
      <c r="I201" s="8">
        <f t="shared" si="44"/>
        <v>0</v>
      </c>
      <c r="J201" s="8">
        <f t="shared" si="44"/>
        <v>6.4420000000000002</v>
      </c>
      <c r="K201" s="8">
        <f t="shared" si="44"/>
        <v>0</v>
      </c>
      <c r="L201" s="8">
        <f t="shared" si="44"/>
        <v>0</v>
      </c>
      <c r="M201" s="8">
        <f t="shared" si="44"/>
        <v>0</v>
      </c>
      <c r="N201" s="8">
        <f t="shared" si="44"/>
        <v>0</v>
      </c>
      <c r="O201" s="8">
        <f t="shared" si="44"/>
        <v>0</v>
      </c>
      <c r="P201" s="8">
        <f t="shared" si="44"/>
        <v>0</v>
      </c>
      <c r="Q201" s="15"/>
    </row>
    <row r="202" spans="1:17" x14ac:dyDescent="0.2">
      <c r="A202" s="15"/>
      <c r="B202" s="15"/>
      <c r="C202" s="6" t="s">
        <v>19</v>
      </c>
      <c r="D202" s="8"/>
      <c r="E202" s="8"/>
      <c r="F202" s="8"/>
      <c r="G202" s="8">
        <v>0</v>
      </c>
      <c r="H202" s="8">
        <v>0</v>
      </c>
      <c r="I202" s="8">
        <v>0</v>
      </c>
      <c r="J202" s="8"/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5"/>
    </row>
    <row r="203" spans="1:17" x14ac:dyDescent="0.2">
      <c r="A203" s="15"/>
      <c r="B203" s="15"/>
      <c r="C203" s="6" t="s">
        <v>27</v>
      </c>
      <c r="D203" s="8">
        <v>4.7571000000000003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4.7571000000000003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5"/>
    </row>
    <row r="204" spans="1:17" x14ac:dyDescent="0.2">
      <c r="A204" s="15"/>
      <c r="B204" s="15"/>
      <c r="C204" s="6" t="s">
        <v>22</v>
      </c>
      <c r="D204" s="8">
        <v>0.83940000000000003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0.83940000000000003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5"/>
    </row>
    <row r="205" spans="1:17" ht="56.4" customHeight="1" x14ac:dyDescent="0.2">
      <c r="A205" s="15"/>
      <c r="B205" s="15"/>
      <c r="C205" s="6" t="s">
        <v>20</v>
      </c>
      <c r="D205" s="8">
        <v>0.84550000000000003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0.84550000000000003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15"/>
    </row>
    <row r="206" spans="1:17" x14ac:dyDescent="0.2">
      <c r="A206" s="15"/>
      <c r="B206" s="15" t="s">
        <v>114</v>
      </c>
      <c r="C206" s="6" t="s">
        <v>17</v>
      </c>
      <c r="D206" s="8">
        <f>D210+D209+D208</f>
        <v>2.0071000000000003</v>
      </c>
      <c r="E206" s="8">
        <f t="shared" ref="E206:P206" si="45">E210+E209+E208</f>
        <v>0</v>
      </c>
      <c r="F206" s="8">
        <f t="shared" si="45"/>
        <v>0</v>
      </c>
      <c r="G206" s="8">
        <f t="shared" si="45"/>
        <v>0</v>
      </c>
      <c r="H206" s="8">
        <f t="shared" si="45"/>
        <v>0</v>
      </c>
      <c r="I206" s="8">
        <f t="shared" si="45"/>
        <v>0</v>
      </c>
      <c r="J206" s="8">
        <f t="shared" si="45"/>
        <v>2.0071000000000003</v>
      </c>
      <c r="K206" s="8">
        <f t="shared" si="45"/>
        <v>0</v>
      </c>
      <c r="L206" s="8">
        <f t="shared" si="45"/>
        <v>0</v>
      </c>
      <c r="M206" s="8">
        <f t="shared" si="45"/>
        <v>0</v>
      </c>
      <c r="N206" s="8">
        <f t="shared" si="45"/>
        <v>0</v>
      </c>
      <c r="O206" s="8">
        <f t="shared" si="45"/>
        <v>0</v>
      </c>
      <c r="P206" s="8">
        <f t="shared" si="45"/>
        <v>0</v>
      </c>
      <c r="Q206" s="15"/>
    </row>
    <row r="207" spans="1:17" x14ac:dyDescent="0.2">
      <c r="A207" s="15"/>
      <c r="B207" s="15"/>
      <c r="C207" s="6" t="s">
        <v>19</v>
      </c>
      <c r="D207" s="8"/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/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5"/>
    </row>
    <row r="208" spans="1:17" x14ac:dyDescent="0.2">
      <c r="A208" s="15"/>
      <c r="B208" s="15"/>
      <c r="C208" s="6" t="s">
        <v>27</v>
      </c>
      <c r="D208" s="8">
        <v>1.5113000000000001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1.5113000000000001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5"/>
    </row>
    <row r="209" spans="1:17" x14ac:dyDescent="0.2">
      <c r="A209" s="15"/>
      <c r="B209" s="15"/>
      <c r="C209" s="6" t="s">
        <v>22</v>
      </c>
      <c r="D209" s="8">
        <v>0.26669999999999999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0.26669999999999999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5"/>
    </row>
    <row r="210" spans="1:17" ht="34.200000000000003" customHeight="1" x14ac:dyDescent="0.2">
      <c r="A210" s="15"/>
      <c r="B210" s="15"/>
      <c r="C210" s="6" t="s">
        <v>20</v>
      </c>
      <c r="D210" s="8">
        <v>0.2291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0.2291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5"/>
    </row>
    <row r="211" spans="1:17" x14ac:dyDescent="0.2">
      <c r="A211" s="15"/>
      <c r="B211" s="15" t="s">
        <v>106</v>
      </c>
      <c r="C211" s="6" t="s">
        <v>17</v>
      </c>
      <c r="D211" s="8">
        <f>D215+D214+D213</f>
        <v>9.3133999999999997</v>
      </c>
      <c r="E211" s="8">
        <f t="shared" ref="E211:P211" si="46">E215+E214+E213</f>
        <v>0</v>
      </c>
      <c r="F211" s="8">
        <f t="shared" si="46"/>
        <v>0</v>
      </c>
      <c r="G211" s="8">
        <f t="shared" si="46"/>
        <v>0</v>
      </c>
      <c r="H211" s="8">
        <f t="shared" si="46"/>
        <v>0</v>
      </c>
      <c r="I211" s="8">
        <f t="shared" si="46"/>
        <v>0</v>
      </c>
      <c r="J211" s="8">
        <f t="shared" si="46"/>
        <v>8.8015000000000008</v>
      </c>
      <c r="K211" s="8">
        <f t="shared" si="46"/>
        <v>0.51190000000000002</v>
      </c>
      <c r="L211" s="8">
        <f t="shared" si="46"/>
        <v>0</v>
      </c>
      <c r="M211" s="8">
        <f t="shared" si="46"/>
        <v>0</v>
      </c>
      <c r="N211" s="8">
        <f t="shared" si="46"/>
        <v>0</v>
      </c>
      <c r="O211" s="8">
        <f t="shared" si="46"/>
        <v>0</v>
      </c>
      <c r="P211" s="8">
        <f t="shared" si="46"/>
        <v>0</v>
      </c>
      <c r="Q211" s="15"/>
    </row>
    <row r="212" spans="1:17" x14ac:dyDescent="0.2">
      <c r="A212" s="15"/>
      <c r="B212" s="15"/>
      <c r="C212" s="6" t="s">
        <v>19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5"/>
    </row>
    <row r="213" spans="1:17" x14ac:dyDescent="0.2">
      <c r="A213" s="15"/>
      <c r="B213" s="15"/>
      <c r="C213" s="6" t="s">
        <v>27</v>
      </c>
      <c r="D213" s="8">
        <v>6.5259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6.5259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5"/>
    </row>
    <row r="214" spans="1:17" x14ac:dyDescent="0.2">
      <c r="A214" s="15"/>
      <c r="B214" s="15"/>
      <c r="C214" s="6" t="s">
        <v>22</v>
      </c>
      <c r="D214" s="8">
        <v>1.1516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1.1516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5"/>
    </row>
    <row r="215" spans="1:17" ht="43.2" customHeight="1" x14ac:dyDescent="0.2">
      <c r="A215" s="15"/>
      <c r="B215" s="15"/>
      <c r="C215" s="6" t="s">
        <v>20</v>
      </c>
      <c r="D215" s="8">
        <v>1.6358999999999999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1.1240000000000001</v>
      </c>
      <c r="K215" s="8">
        <v>0.51190000000000002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5"/>
    </row>
    <row r="216" spans="1:17" x14ac:dyDescent="0.2">
      <c r="A216" s="15" t="s">
        <v>52</v>
      </c>
      <c r="B216" s="15" t="s">
        <v>25</v>
      </c>
      <c r="C216" s="6" t="s">
        <v>17</v>
      </c>
      <c r="D216" s="8">
        <f>D220+D219+D218</f>
        <v>38.338300000000004</v>
      </c>
      <c r="E216" s="8">
        <f t="shared" ref="E216:P216" si="47">E220+E219+E218</f>
        <v>0</v>
      </c>
      <c r="F216" s="8">
        <f t="shared" si="47"/>
        <v>0</v>
      </c>
      <c r="G216" s="8">
        <f t="shared" si="47"/>
        <v>0</v>
      </c>
      <c r="H216" s="8">
        <f t="shared" si="47"/>
        <v>0</v>
      </c>
      <c r="I216" s="8">
        <f t="shared" si="47"/>
        <v>0</v>
      </c>
      <c r="J216" s="8">
        <f t="shared" si="47"/>
        <v>38.338300000000004</v>
      </c>
      <c r="K216" s="8">
        <f t="shared" si="47"/>
        <v>0</v>
      </c>
      <c r="L216" s="8">
        <f t="shared" si="47"/>
        <v>0</v>
      </c>
      <c r="M216" s="8">
        <f t="shared" si="47"/>
        <v>0</v>
      </c>
      <c r="N216" s="8">
        <f t="shared" si="47"/>
        <v>0</v>
      </c>
      <c r="O216" s="8">
        <f t="shared" si="47"/>
        <v>0</v>
      </c>
      <c r="P216" s="8">
        <f t="shared" si="47"/>
        <v>0</v>
      </c>
      <c r="Q216" s="15" t="s">
        <v>86</v>
      </c>
    </row>
    <row r="217" spans="1:17" x14ac:dyDescent="0.2">
      <c r="A217" s="15"/>
      <c r="B217" s="15"/>
      <c r="C217" s="6" t="s">
        <v>19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5"/>
    </row>
    <row r="218" spans="1:17" x14ac:dyDescent="0.2">
      <c r="A218" s="15"/>
      <c r="B218" s="15"/>
      <c r="C218" s="6" t="s">
        <v>27</v>
      </c>
      <c r="D218" s="8">
        <v>28.638999999999999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28.638999999999999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5"/>
    </row>
    <row r="219" spans="1:17" x14ac:dyDescent="0.2">
      <c r="A219" s="15"/>
      <c r="B219" s="15"/>
      <c r="C219" s="6" t="s">
        <v>22</v>
      </c>
      <c r="D219" s="8">
        <v>5.0540000000000003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5.0540000000000003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5"/>
    </row>
    <row r="220" spans="1:17" ht="54.6" customHeight="1" x14ac:dyDescent="0.2">
      <c r="A220" s="15"/>
      <c r="B220" s="15"/>
      <c r="C220" s="6" t="s">
        <v>20</v>
      </c>
      <c r="D220" s="8">
        <v>4.6452999999999998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4.6452999999999998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5"/>
    </row>
    <row r="221" spans="1:17" x14ac:dyDescent="0.2">
      <c r="A221" s="15" t="s">
        <v>53</v>
      </c>
      <c r="B221" s="15"/>
      <c r="C221" s="6" t="s">
        <v>17</v>
      </c>
      <c r="D221" s="8">
        <f>D226+D225+D224+D223</f>
        <v>118.1003</v>
      </c>
      <c r="E221" s="8">
        <f t="shared" ref="E221:P221" si="48">E226+E225+E224+E223</f>
        <v>0</v>
      </c>
      <c r="F221" s="8">
        <f t="shared" si="48"/>
        <v>0</v>
      </c>
      <c r="G221" s="8">
        <f t="shared" si="48"/>
        <v>0</v>
      </c>
      <c r="H221" s="8">
        <f t="shared" si="48"/>
        <v>0</v>
      </c>
      <c r="I221" s="8">
        <f t="shared" si="48"/>
        <v>0</v>
      </c>
      <c r="J221" s="8">
        <f t="shared" si="48"/>
        <v>117.58840000000001</v>
      </c>
      <c r="K221" s="8">
        <f t="shared" si="48"/>
        <v>0.51190000000000002</v>
      </c>
      <c r="L221" s="8">
        <f t="shared" si="48"/>
        <v>0</v>
      </c>
      <c r="M221" s="8">
        <f t="shared" si="48"/>
        <v>0</v>
      </c>
      <c r="N221" s="8">
        <f t="shared" si="48"/>
        <v>0</v>
      </c>
      <c r="O221" s="8">
        <f t="shared" si="48"/>
        <v>0</v>
      </c>
      <c r="P221" s="8">
        <f t="shared" si="48"/>
        <v>0</v>
      </c>
      <c r="Q221" s="15"/>
    </row>
    <row r="222" spans="1:17" x14ac:dyDescent="0.2">
      <c r="A222" s="15"/>
      <c r="B222" s="15"/>
      <c r="C222" s="6" t="s">
        <v>19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5"/>
    </row>
    <row r="223" spans="1:17" x14ac:dyDescent="0.2">
      <c r="A223" s="15"/>
      <c r="B223" s="15"/>
      <c r="C223" s="6" t="s">
        <v>27</v>
      </c>
      <c r="D223" s="8">
        <f t="shared" ref="D223:P223" si="49">D175+D218</f>
        <v>87.171199999999999</v>
      </c>
      <c r="E223" s="8">
        <f t="shared" si="49"/>
        <v>0</v>
      </c>
      <c r="F223" s="8">
        <f t="shared" si="49"/>
        <v>0</v>
      </c>
      <c r="G223" s="8">
        <f t="shared" si="49"/>
        <v>0</v>
      </c>
      <c r="H223" s="8">
        <f t="shared" si="49"/>
        <v>0</v>
      </c>
      <c r="I223" s="8">
        <f t="shared" si="49"/>
        <v>0</v>
      </c>
      <c r="J223" s="8">
        <f t="shared" si="49"/>
        <v>87.171199999999999</v>
      </c>
      <c r="K223" s="8">
        <f t="shared" si="49"/>
        <v>0</v>
      </c>
      <c r="L223" s="8">
        <f t="shared" si="49"/>
        <v>0</v>
      </c>
      <c r="M223" s="8">
        <f t="shared" si="49"/>
        <v>0</v>
      </c>
      <c r="N223" s="8">
        <f t="shared" si="49"/>
        <v>0</v>
      </c>
      <c r="O223" s="8">
        <f t="shared" si="49"/>
        <v>0</v>
      </c>
      <c r="P223" s="8">
        <f t="shared" si="49"/>
        <v>0</v>
      </c>
      <c r="Q223" s="15"/>
    </row>
    <row r="224" spans="1:17" x14ac:dyDescent="0.2">
      <c r="A224" s="15"/>
      <c r="B224" s="15"/>
      <c r="C224" s="6" t="s">
        <v>22</v>
      </c>
      <c r="D224" s="8">
        <f t="shared" ref="D224:P224" si="50">D176+D219</f>
        <v>15.3832</v>
      </c>
      <c r="E224" s="8">
        <f t="shared" si="50"/>
        <v>0</v>
      </c>
      <c r="F224" s="8">
        <f t="shared" si="50"/>
        <v>0</v>
      </c>
      <c r="G224" s="8">
        <f t="shared" si="50"/>
        <v>0</v>
      </c>
      <c r="H224" s="8">
        <f t="shared" si="50"/>
        <v>0</v>
      </c>
      <c r="I224" s="8">
        <f t="shared" si="50"/>
        <v>0</v>
      </c>
      <c r="J224" s="8">
        <f t="shared" si="50"/>
        <v>15.3832</v>
      </c>
      <c r="K224" s="8">
        <f t="shared" si="50"/>
        <v>0</v>
      </c>
      <c r="L224" s="8">
        <f t="shared" si="50"/>
        <v>0</v>
      </c>
      <c r="M224" s="8">
        <f t="shared" si="50"/>
        <v>0</v>
      </c>
      <c r="N224" s="8">
        <f t="shared" si="50"/>
        <v>0</v>
      </c>
      <c r="O224" s="8">
        <f t="shared" si="50"/>
        <v>0</v>
      </c>
      <c r="P224" s="8">
        <f t="shared" si="50"/>
        <v>0</v>
      </c>
      <c r="Q224" s="15"/>
    </row>
    <row r="225" spans="1:17" x14ac:dyDescent="0.2">
      <c r="A225" s="15"/>
      <c r="B225" s="15"/>
      <c r="C225" s="6" t="s">
        <v>20</v>
      </c>
      <c r="D225" s="8">
        <f t="shared" ref="D225:P225" si="51">D177+D220</f>
        <v>15.0824</v>
      </c>
      <c r="E225" s="8">
        <f t="shared" si="51"/>
        <v>0</v>
      </c>
      <c r="F225" s="8">
        <f t="shared" si="51"/>
        <v>0</v>
      </c>
      <c r="G225" s="8">
        <f t="shared" si="51"/>
        <v>0</v>
      </c>
      <c r="H225" s="8">
        <f t="shared" si="51"/>
        <v>0</v>
      </c>
      <c r="I225" s="8">
        <f t="shared" si="51"/>
        <v>0</v>
      </c>
      <c r="J225" s="8">
        <f t="shared" si="51"/>
        <v>14.570500000000003</v>
      </c>
      <c r="K225" s="8">
        <f t="shared" si="51"/>
        <v>0.51190000000000002</v>
      </c>
      <c r="L225" s="8">
        <f t="shared" si="51"/>
        <v>0</v>
      </c>
      <c r="M225" s="8">
        <f t="shared" si="51"/>
        <v>0</v>
      </c>
      <c r="N225" s="8">
        <f t="shared" si="51"/>
        <v>0</v>
      </c>
      <c r="O225" s="8">
        <f t="shared" si="51"/>
        <v>0</v>
      </c>
      <c r="P225" s="8">
        <f t="shared" si="51"/>
        <v>0</v>
      </c>
      <c r="Q225" s="15"/>
    </row>
    <row r="226" spans="1:17" x14ac:dyDescent="0.2">
      <c r="A226" s="15"/>
      <c r="B226" s="15"/>
      <c r="C226" s="6" t="s">
        <v>46</v>
      </c>
      <c r="D226" s="8">
        <f t="shared" ref="D226:P226" si="52">D178</f>
        <v>0.46350000000000002</v>
      </c>
      <c r="E226" s="8">
        <f t="shared" si="52"/>
        <v>0</v>
      </c>
      <c r="F226" s="8">
        <f t="shared" si="52"/>
        <v>0</v>
      </c>
      <c r="G226" s="8">
        <f t="shared" si="52"/>
        <v>0</v>
      </c>
      <c r="H226" s="8">
        <f t="shared" si="52"/>
        <v>0</v>
      </c>
      <c r="I226" s="8">
        <f t="shared" si="52"/>
        <v>0</v>
      </c>
      <c r="J226" s="8">
        <f t="shared" si="52"/>
        <v>0.46350000000000002</v>
      </c>
      <c r="K226" s="8">
        <f t="shared" si="52"/>
        <v>0</v>
      </c>
      <c r="L226" s="8">
        <f t="shared" si="52"/>
        <v>0</v>
      </c>
      <c r="M226" s="8">
        <f t="shared" si="52"/>
        <v>0</v>
      </c>
      <c r="N226" s="8">
        <f t="shared" si="52"/>
        <v>0</v>
      </c>
      <c r="O226" s="8">
        <f t="shared" si="52"/>
        <v>0</v>
      </c>
      <c r="P226" s="8">
        <f t="shared" si="52"/>
        <v>0</v>
      </c>
      <c r="Q226" s="15"/>
    </row>
    <row r="227" spans="1:17" x14ac:dyDescent="0.2">
      <c r="A227" s="15" t="s">
        <v>51</v>
      </c>
      <c r="B227" s="15"/>
      <c r="C227" s="6" t="s">
        <v>17</v>
      </c>
      <c r="D227" s="8">
        <f>D234+D231+D230+D229</f>
        <v>3226.4296000000004</v>
      </c>
      <c r="E227" s="8">
        <f t="shared" ref="E227:P227" si="53">E234+E231+E230+E229</f>
        <v>497.64699999999993</v>
      </c>
      <c r="F227" s="8">
        <f t="shared" si="53"/>
        <v>848.58899999999994</v>
      </c>
      <c r="G227" s="8">
        <f t="shared" si="53"/>
        <v>125.291</v>
      </c>
      <c r="H227" s="8">
        <f t="shared" si="53"/>
        <v>23.814</v>
      </c>
      <c r="I227" s="8">
        <f t="shared" si="53"/>
        <v>15.669</v>
      </c>
      <c r="J227" s="8">
        <f t="shared" si="53"/>
        <v>273.6336</v>
      </c>
      <c r="K227" s="8">
        <f t="shared" si="53"/>
        <v>508.96420000000001</v>
      </c>
      <c r="L227" s="8">
        <f t="shared" si="53"/>
        <v>830.07870000000003</v>
      </c>
      <c r="M227" s="8">
        <f t="shared" si="53"/>
        <v>11.742900000000001</v>
      </c>
      <c r="N227" s="8">
        <f t="shared" si="53"/>
        <v>38.674499999999995</v>
      </c>
      <c r="O227" s="8">
        <f t="shared" si="53"/>
        <v>51.276500000000006</v>
      </c>
      <c r="P227" s="8">
        <f t="shared" si="53"/>
        <v>1.0491999999999999</v>
      </c>
      <c r="Q227" s="15"/>
    </row>
    <row r="228" spans="1:17" x14ac:dyDescent="0.2">
      <c r="A228" s="15"/>
      <c r="B228" s="15"/>
      <c r="C228" s="6" t="s">
        <v>19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5"/>
    </row>
    <row r="229" spans="1:17" x14ac:dyDescent="0.2">
      <c r="A229" s="15"/>
      <c r="B229" s="15"/>
      <c r="C229" s="6" t="s">
        <v>27</v>
      </c>
      <c r="D229" s="8">
        <f t="shared" ref="D229:P229" si="54">D61+D131+D223</f>
        <v>770.41129999999998</v>
      </c>
      <c r="E229" s="8">
        <f t="shared" si="54"/>
        <v>0</v>
      </c>
      <c r="F229" s="8">
        <f t="shared" si="54"/>
        <v>70.617000000000004</v>
      </c>
      <c r="G229" s="8">
        <f t="shared" si="54"/>
        <v>0</v>
      </c>
      <c r="H229" s="8">
        <f t="shared" si="54"/>
        <v>0</v>
      </c>
      <c r="I229" s="8">
        <f t="shared" si="54"/>
        <v>0</v>
      </c>
      <c r="J229" s="8">
        <f t="shared" si="54"/>
        <v>87.171199999999999</v>
      </c>
      <c r="K229" s="8">
        <f t="shared" si="54"/>
        <v>152.14320000000001</v>
      </c>
      <c r="L229" s="8">
        <f t="shared" si="54"/>
        <v>460.47989999999999</v>
      </c>
      <c r="M229" s="8">
        <f t="shared" si="54"/>
        <v>0</v>
      </c>
      <c r="N229" s="8">
        <f t="shared" si="54"/>
        <v>0</v>
      </c>
      <c r="O229" s="8">
        <f t="shared" si="54"/>
        <v>0</v>
      </c>
      <c r="P229" s="8">
        <f t="shared" si="54"/>
        <v>0</v>
      </c>
      <c r="Q229" s="15"/>
    </row>
    <row r="230" spans="1:17" x14ac:dyDescent="0.2">
      <c r="A230" s="15"/>
      <c r="B230" s="15"/>
      <c r="C230" s="6" t="s">
        <v>22</v>
      </c>
      <c r="D230" s="8">
        <f>D62+D95+D132+D149+D224</f>
        <v>1530.143</v>
      </c>
      <c r="E230" s="8">
        <f t="shared" ref="E230:P230" si="55">E62++E95+E132+E149+E224</f>
        <v>383.29699999999997</v>
      </c>
      <c r="F230" s="8">
        <f t="shared" si="55"/>
        <v>620.37</v>
      </c>
      <c r="G230" s="8">
        <f t="shared" si="55"/>
        <v>3.948</v>
      </c>
      <c r="H230" s="8">
        <f t="shared" si="55"/>
        <v>0</v>
      </c>
      <c r="I230" s="8">
        <f t="shared" si="55"/>
        <v>0</v>
      </c>
      <c r="J230" s="8">
        <f t="shared" si="55"/>
        <v>69.105800000000002</v>
      </c>
      <c r="K230" s="8">
        <f t="shared" si="55"/>
        <v>196.46009999999998</v>
      </c>
      <c r="L230" s="8">
        <f t="shared" si="55"/>
        <v>162.2885</v>
      </c>
      <c r="M230" s="8">
        <f t="shared" si="55"/>
        <v>9.5334000000000003</v>
      </c>
      <c r="N230" s="8">
        <f t="shared" si="55"/>
        <v>33.337699999999998</v>
      </c>
      <c r="O230" s="8">
        <f t="shared" si="55"/>
        <v>50.763800000000003</v>
      </c>
      <c r="P230" s="8">
        <f t="shared" si="55"/>
        <v>1.0387</v>
      </c>
      <c r="Q230" s="15"/>
    </row>
    <row r="231" spans="1:17" x14ac:dyDescent="0.2">
      <c r="A231" s="15"/>
      <c r="B231" s="15"/>
      <c r="C231" s="15" t="s">
        <v>127</v>
      </c>
      <c r="D231" s="8">
        <f t="shared" ref="D231:P231" si="56">D63+D76+D96+D133+D150+D170+D225</f>
        <v>913.97390000000007</v>
      </c>
      <c r="E231" s="8">
        <f t="shared" si="56"/>
        <v>114.35</v>
      </c>
      <c r="F231" s="8">
        <f t="shared" si="56"/>
        <v>157.60199999999998</v>
      </c>
      <c r="G231" s="8">
        <f t="shared" si="56"/>
        <v>121.343</v>
      </c>
      <c r="H231" s="8">
        <f t="shared" si="56"/>
        <v>23.814</v>
      </c>
      <c r="I231" s="8">
        <f t="shared" si="56"/>
        <v>15.669</v>
      </c>
      <c r="J231" s="8">
        <f t="shared" si="56"/>
        <v>112.4331</v>
      </c>
      <c r="K231" s="8">
        <f t="shared" si="56"/>
        <v>155.90090000000001</v>
      </c>
      <c r="L231" s="8">
        <f t="shared" si="56"/>
        <v>204.79239999999999</v>
      </c>
      <c r="M231" s="8">
        <f t="shared" si="56"/>
        <v>2.2095000000000002</v>
      </c>
      <c r="N231" s="8">
        <f t="shared" si="56"/>
        <v>5.3368000000000002</v>
      </c>
      <c r="O231" s="8">
        <f t="shared" si="56"/>
        <v>0.51270000000000004</v>
      </c>
      <c r="P231" s="8">
        <f t="shared" si="56"/>
        <v>1.0500000000000001E-2</v>
      </c>
      <c r="Q231" s="15"/>
    </row>
    <row r="232" spans="1:17" x14ac:dyDescent="0.2">
      <c r="A232" s="15"/>
      <c r="B232" s="15"/>
      <c r="C232" s="15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5"/>
    </row>
    <row r="233" spans="1:17" x14ac:dyDescent="0.2">
      <c r="A233" s="15"/>
      <c r="B233" s="15"/>
      <c r="C233" s="15"/>
      <c r="D233" s="8">
        <v>7.766</v>
      </c>
      <c r="E233" s="8">
        <v>0</v>
      </c>
      <c r="F233" s="8">
        <v>7.766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5"/>
    </row>
    <row r="234" spans="1:17" x14ac:dyDescent="0.2">
      <c r="A234" s="15"/>
      <c r="B234" s="15"/>
      <c r="C234" s="6" t="s">
        <v>46</v>
      </c>
      <c r="D234" s="8">
        <f t="shared" ref="D234:P234" si="57">D171+D226</f>
        <v>11.901400000000001</v>
      </c>
      <c r="E234" s="8">
        <f t="shared" si="57"/>
        <v>0</v>
      </c>
      <c r="F234" s="8">
        <f t="shared" si="57"/>
        <v>0</v>
      </c>
      <c r="G234" s="8">
        <f t="shared" si="57"/>
        <v>0</v>
      </c>
      <c r="H234" s="8">
        <f t="shared" si="57"/>
        <v>0</v>
      </c>
      <c r="I234" s="8">
        <f t="shared" si="57"/>
        <v>0</v>
      </c>
      <c r="J234" s="8">
        <f t="shared" si="57"/>
        <v>4.9234999999999998</v>
      </c>
      <c r="K234" s="8">
        <f t="shared" si="57"/>
        <v>4.46</v>
      </c>
      <c r="L234" s="8">
        <f t="shared" si="57"/>
        <v>2.5179</v>
      </c>
      <c r="M234" s="8">
        <f t="shared" si="57"/>
        <v>0</v>
      </c>
      <c r="N234" s="8">
        <f t="shared" si="57"/>
        <v>0</v>
      </c>
      <c r="O234" s="8">
        <f t="shared" si="57"/>
        <v>0</v>
      </c>
      <c r="P234" s="8">
        <f t="shared" si="57"/>
        <v>0</v>
      </c>
      <c r="Q234" s="15"/>
    </row>
    <row r="235" spans="1:17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</sheetData>
  <mergeCells count="188">
    <mergeCell ref="A156:A158"/>
    <mergeCell ref="B156:B158"/>
    <mergeCell ref="Q156:Q158"/>
    <mergeCell ref="Q107:Q110"/>
    <mergeCell ref="A111:A113"/>
    <mergeCell ref="A114:A118"/>
    <mergeCell ref="Q114:Q118"/>
    <mergeCell ref="A119:A123"/>
    <mergeCell ref="Q119:Q123"/>
    <mergeCell ref="A147:A150"/>
    <mergeCell ref="B147:B150"/>
    <mergeCell ref="A143:A146"/>
    <mergeCell ref="Q124:Q128"/>
    <mergeCell ref="A136:A139"/>
    <mergeCell ref="Q136:Q139"/>
    <mergeCell ref="B114:B118"/>
    <mergeCell ref="B119:B123"/>
    <mergeCell ref="A124:A128"/>
    <mergeCell ref="B124:B128"/>
    <mergeCell ref="Q147:Q150"/>
    <mergeCell ref="A151:Q151"/>
    <mergeCell ref="A152:A155"/>
    <mergeCell ref="Q79:Q82"/>
    <mergeCell ref="B83:B85"/>
    <mergeCell ref="Q83:Q85"/>
    <mergeCell ref="A10:Q10"/>
    <mergeCell ref="A11:Q11"/>
    <mergeCell ref="Q13:Q15"/>
    <mergeCell ref="A78:Q78"/>
    <mergeCell ref="B86:B88"/>
    <mergeCell ref="A140:A142"/>
    <mergeCell ref="B140:B142"/>
    <mergeCell ref="M3:P3"/>
    <mergeCell ref="M4:P4"/>
    <mergeCell ref="M5:P5"/>
    <mergeCell ref="M6:P6"/>
    <mergeCell ref="M7:P7"/>
    <mergeCell ref="D13:P13"/>
    <mergeCell ref="A13:A15"/>
    <mergeCell ref="B13:B15"/>
    <mergeCell ref="C13:C15"/>
    <mergeCell ref="B143:B146"/>
    <mergeCell ref="A79:A82"/>
    <mergeCell ref="B79:B82"/>
    <mergeCell ref="A83:A85"/>
    <mergeCell ref="A86:A88"/>
    <mergeCell ref="Q86:Q88"/>
    <mergeCell ref="A102:A106"/>
    <mergeCell ref="Q102:Q106"/>
    <mergeCell ref="A93:A96"/>
    <mergeCell ref="B93:B96"/>
    <mergeCell ref="Q93:Q96"/>
    <mergeCell ref="A97:Q97"/>
    <mergeCell ref="A129:A134"/>
    <mergeCell ref="B129:B134"/>
    <mergeCell ref="N162:N165"/>
    <mergeCell ref="O162:O165"/>
    <mergeCell ref="A159:A161"/>
    <mergeCell ref="Q159:Q161"/>
    <mergeCell ref="B162:B167"/>
    <mergeCell ref="C162:C165"/>
    <mergeCell ref="D162:D165"/>
    <mergeCell ref="E162:E165"/>
    <mergeCell ref="F162:F165"/>
    <mergeCell ref="G162:G165"/>
    <mergeCell ref="H162:H165"/>
    <mergeCell ref="I162:I165"/>
    <mergeCell ref="B159:B161"/>
    <mergeCell ref="A162:A167"/>
    <mergeCell ref="Q162:Q167"/>
    <mergeCell ref="P162:P165"/>
    <mergeCell ref="J162:J165"/>
    <mergeCell ref="K162:K165"/>
    <mergeCell ref="A201:A205"/>
    <mergeCell ref="B201:B205"/>
    <mergeCell ref="Q201:Q205"/>
    <mergeCell ref="A206:A210"/>
    <mergeCell ref="B206:B210"/>
    <mergeCell ref="Q206:Q210"/>
    <mergeCell ref="A196:A200"/>
    <mergeCell ref="B196:B200"/>
    <mergeCell ref="Q196:Q200"/>
    <mergeCell ref="C231:C233"/>
    <mergeCell ref="A211:A215"/>
    <mergeCell ref="B211:B215"/>
    <mergeCell ref="Q211:Q215"/>
    <mergeCell ref="A216:A220"/>
    <mergeCell ref="A221:A226"/>
    <mergeCell ref="B221:B226"/>
    <mergeCell ref="Q221:Q226"/>
    <mergeCell ref="B216:B220"/>
    <mergeCell ref="Q216:Q220"/>
    <mergeCell ref="Q227:Q234"/>
    <mergeCell ref="A227:A234"/>
    <mergeCell ref="B227:B234"/>
    <mergeCell ref="A27:A31"/>
    <mergeCell ref="Q27:Q31"/>
    <mergeCell ref="A32:A36"/>
    <mergeCell ref="A74:A77"/>
    <mergeCell ref="B74:B77"/>
    <mergeCell ref="Q32:Q36"/>
    <mergeCell ref="A37:A40"/>
    <mergeCell ref="Q37:Q40"/>
    <mergeCell ref="N41:N42"/>
    <mergeCell ref="O41:O42"/>
    <mergeCell ref="Q54:Q58"/>
    <mergeCell ref="A59:A64"/>
    <mergeCell ref="B59:B64"/>
    <mergeCell ref="Q59:Q64"/>
    <mergeCell ref="J41:J42"/>
    <mergeCell ref="A41:A45"/>
    <mergeCell ref="Q41:Q45"/>
    <mergeCell ref="A46:A49"/>
    <mergeCell ref="Q46:Q49"/>
    <mergeCell ref="B46:B49"/>
    <mergeCell ref="I41:I42"/>
    <mergeCell ref="A50:A53"/>
    <mergeCell ref="A65:Q65"/>
    <mergeCell ref="A66:A69"/>
    <mergeCell ref="M1:P1"/>
    <mergeCell ref="H41:H42"/>
    <mergeCell ref="B18:B20"/>
    <mergeCell ref="B21:B23"/>
    <mergeCell ref="B24:B26"/>
    <mergeCell ref="B27:B31"/>
    <mergeCell ref="B32:B36"/>
    <mergeCell ref="B37:B40"/>
    <mergeCell ref="A17:Q17"/>
    <mergeCell ref="K41:K42"/>
    <mergeCell ref="L41:L42"/>
    <mergeCell ref="M41:M42"/>
    <mergeCell ref="B41:B45"/>
    <mergeCell ref="C41:C42"/>
    <mergeCell ref="D41:D42"/>
    <mergeCell ref="E41:E42"/>
    <mergeCell ref="F41:F42"/>
    <mergeCell ref="G41:G42"/>
    <mergeCell ref="A18:A20"/>
    <mergeCell ref="Q18:Q20"/>
    <mergeCell ref="A21:A23"/>
    <mergeCell ref="Q21:Q23"/>
    <mergeCell ref="A24:A26"/>
    <mergeCell ref="Q24:Q26"/>
    <mergeCell ref="A190:A195"/>
    <mergeCell ref="B190:B195"/>
    <mergeCell ref="Q190:Q195"/>
    <mergeCell ref="B152:B155"/>
    <mergeCell ref="Q129:Q134"/>
    <mergeCell ref="A135:Q135"/>
    <mergeCell ref="B136:B139"/>
    <mergeCell ref="Q152:Q155"/>
    <mergeCell ref="Q143:Q146"/>
    <mergeCell ref="A185:A189"/>
    <mergeCell ref="B185:B189"/>
    <mergeCell ref="Q185:Q189"/>
    <mergeCell ref="A168:A171"/>
    <mergeCell ref="B168:B171"/>
    <mergeCell ref="Q168:Q171"/>
    <mergeCell ref="A172:Q172"/>
    <mergeCell ref="A173:A178"/>
    <mergeCell ref="B173:B178"/>
    <mergeCell ref="Q173:Q178"/>
    <mergeCell ref="A179:A184"/>
    <mergeCell ref="B179:B184"/>
    <mergeCell ref="Q179:Q183"/>
    <mergeCell ref="L162:L165"/>
    <mergeCell ref="M162:M165"/>
    <mergeCell ref="B50:B53"/>
    <mergeCell ref="Q50:Q53"/>
    <mergeCell ref="A70:A73"/>
    <mergeCell ref="B70:B73"/>
    <mergeCell ref="Q70:Q73"/>
    <mergeCell ref="A89:A92"/>
    <mergeCell ref="B89:B92"/>
    <mergeCell ref="Q89:Q92"/>
    <mergeCell ref="Q140:Q142"/>
    <mergeCell ref="B66:B69"/>
    <mergeCell ref="Q66:Q69"/>
    <mergeCell ref="A54:A58"/>
    <mergeCell ref="B54:B58"/>
    <mergeCell ref="B98:B101"/>
    <mergeCell ref="B102:B106"/>
    <mergeCell ref="A107:A110"/>
    <mergeCell ref="B107:B110"/>
    <mergeCell ref="B111:B113"/>
    <mergeCell ref="Q111:Q113"/>
    <mergeCell ref="A98:A101"/>
    <mergeCell ref="Q98:Q101"/>
  </mergeCells>
  <hyperlinks>
    <hyperlink ref="A147" r:id="rId1" location="Лист1!P898" display="D:\ДТС\планирование\2019-2021\4 этап\РГА 2018 4 этап\РГА  2018 планирование.xlsx - Лист1!P898"/>
  </hyperlinks>
  <pageMargins left="1.1811023622047245" right="0.39370078740157483" top="0.78740157480314965" bottom="0.78740157480314965" header="0" footer="0"/>
  <pageSetup paperSize="9" scale="45" fitToHeight="0" orientation="portrait" r:id="rId2"/>
  <headerFooter differentFirst="1">
    <oddHeader>&amp;C&amp;P</oddHeader>
  </headerFooter>
  <rowBreaks count="3" manualBreakCount="3">
    <brk id="64" max="16383" man="1"/>
    <brk id="139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2021-02-08T07:21:40Z</dcterms:modified>
</cp:coreProperties>
</file>